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Gestione Commesse" sheetId="2" state="visible" r:id="rId2"/>
    <sheet xmlns:r="http://schemas.openxmlformats.org/officeDocument/2006/relationships" name="Anagrafica Clienti" sheetId="3" state="visible" r:id="rId3"/>
    <sheet xmlns:r="http://schemas.openxmlformats.org/officeDocument/2006/relationships" name="Risorse e Costi" sheetId="4" state="visible" r:id="rId4"/>
    <sheet xmlns:r="http://schemas.openxmlformats.org/officeDocument/2006/relationships" name="Istruzioni" sheetId="5" state="visible" r:id="rId5"/>
  </sheets>
  <definedNames>
    <definedName name="_xlnm._FilterDatabase" localSheetId="1" hidden="1">'Gestione Commesse'!$A$1:$L$26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#,##0 &quot;€&quot;"/>
    <numFmt numFmtId="165" formatCode="0.0%"/>
    <numFmt numFmtId="166" formatCode="DD/MM/YYYY"/>
    <numFmt numFmtId="167" formatCode="yyyy-mm-dd h:mm:ss"/>
  </numFmts>
  <fonts count="12">
    <font>
      <name val="Calibri"/>
      <family val="2"/>
      <color theme="1"/>
      <sz val="11"/>
      <scheme val="minor"/>
    </font>
    <font>
      <b val="1"/>
      <color rgb="001E3A8A"/>
      <sz val="20"/>
    </font>
    <font>
      <i val="1"/>
      <color rgb="006B7280"/>
      <sz val="10"/>
    </font>
    <font>
      <b val="1"/>
      <color rgb="00FFFFFF"/>
      <sz val="11"/>
    </font>
    <font>
      <b val="1"/>
      <color rgb="001E3A8A"/>
      <sz val="18"/>
    </font>
    <font>
      <b val="1"/>
      <color rgb="001E3A8A"/>
      <sz val="12"/>
    </font>
    <font>
      <b val="1"/>
      <color rgb="001E3A8A"/>
      <sz val="16"/>
    </font>
    <font>
      <sz val="10"/>
    </font>
    <font>
      <b val="1"/>
      <color rgb="003B82F6"/>
      <sz val="10"/>
    </font>
    <font>
      <b val="1"/>
      <sz val="10"/>
    </font>
    <font>
      <i val="1"/>
      <sz val="10"/>
    </font>
    <font>
      <color rgb="0010B981"/>
      <sz val="10"/>
    </font>
  </fonts>
  <fills count="4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1" fontId="4" fillId="0" borderId="1" applyAlignment="1" pivotButton="0" quotePrefix="0" xfId="0">
      <alignment horizontal="center" vertical="center" wrapText="1"/>
    </xf>
    <xf numFmtId="164" fontId="4" fillId="0" borderId="1" applyAlignment="1" pivotButton="0" quotePrefix="0" xfId="0">
      <alignment horizontal="center" vertical="center" wrapText="1"/>
    </xf>
    <xf numFmtId="165" fontId="4" fillId="0" borderId="1" applyAlignment="1" pivotButton="0" quotePrefix="0" xfId="0">
      <alignment horizontal="center" vertical="center" wrapText="1"/>
    </xf>
    <xf numFmtId="3" fontId="4" fillId="0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 wrapText="1"/>
    </xf>
    <xf numFmtId="0" fontId="5" fillId="0" borderId="0" pivotButton="0" quotePrefix="0" xfId="0"/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166" fontId="0" fillId="3" borderId="1" applyAlignment="1" pivotButton="0" quotePrefix="0" xfId="0">
      <alignment horizontal="center" vertical="center" wrapText="1"/>
    </xf>
    <xf numFmtId="1" fontId="0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 wrapText="1"/>
    </xf>
    <xf numFmtId="1" fontId="0" fillId="0" borderId="1" applyAlignment="1" pivotButton="0" quotePrefix="0" xfId="0">
      <alignment horizontal="center" vertical="center" wrapText="1"/>
    </xf>
    <xf numFmtId="166" fontId="0" fillId="3" borderId="1" applyAlignment="1" pivotButton="0" quotePrefix="0" xfId="0">
      <alignment horizontal="left" vertical="center" wrapText="1"/>
    </xf>
    <xf numFmtId="164" fontId="0" fillId="3" borderId="1" applyAlignment="1" pivotButton="0" quotePrefix="0" xfId="0">
      <alignment horizontal="right" vertical="center"/>
    </xf>
    <xf numFmtId="3" fontId="0" fillId="3" borderId="1" applyAlignment="1" pivotButton="0" quotePrefix="0" xfId="0">
      <alignment horizontal="right" vertical="center"/>
    </xf>
    <xf numFmtId="165" fontId="0" fillId="3" borderId="1" applyAlignment="1" pivotButton="0" quotePrefix="0" xfId="0">
      <alignment horizontal="right" vertical="center"/>
    </xf>
    <xf numFmtId="166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right" vertical="center"/>
    </xf>
    <xf numFmtId="3" fontId="0" fillId="0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right" vertical="center"/>
    </xf>
    <xf numFmtId="9" fontId="0" fillId="3" borderId="1" applyAlignment="1" pivotButton="0" quotePrefix="0" xfId="0">
      <alignment horizontal="center" vertical="center" wrapText="1"/>
    </xf>
    <xf numFmtId="9" fontId="0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35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20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2">
      <c r="B2" s="1" t="inlineStr">
        <is>
          <t>DASHBOARD GESTIONE COMMESSE</t>
        </is>
      </c>
    </row>
    <row r="3">
      <c r="B3" s="2" t="inlineStr">
        <is>
          <t>Aggiornato al: 09/01/2026</t>
        </is>
      </c>
    </row>
    <row r="5">
      <c r="B5" s="3" t="inlineStr">
        <is>
          <t>COMMESSE ATTIVE</t>
        </is>
      </c>
      <c r="D5" s="3" t="inlineStr">
        <is>
          <t>FATTURATO TOTALE</t>
        </is>
      </c>
      <c r="F5" s="3" t="inlineStr">
        <is>
          <t>MARGINE MEDIO</t>
        </is>
      </c>
      <c r="H5" s="3" t="inlineStr">
        <is>
          <t>ORE PIANIFICATE</t>
        </is>
      </c>
    </row>
    <row r="6">
      <c r="B6" s="4">
        <f>COUNTIF('Gestione Commesse'!F:F,"In Corso")</f>
        <v/>
      </c>
      <c r="D6" s="5">
        <f>SUM('Gestione Commesse'!G:G)</f>
        <v/>
      </c>
      <c r="F6" s="6">
        <f>AVERAGE('Gestione Commesse'!J:J)</f>
        <v/>
      </c>
      <c r="H6" s="7">
        <f>SUM('Gestione Commesse'!H:H)</f>
        <v/>
      </c>
    </row>
    <row r="8">
      <c r="B8" s="8" t="inlineStr">
        <is>
          <t>STATO COMMESSE</t>
        </is>
      </c>
      <c r="F8" s="8" t="inlineStr">
        <is>
          <t>COMMESSE PER CLIENTE</t>
        </is>
      </c>
    </row>
    <row r="28">
      <c r="B28" s="9" t="inlineStr">
        <is>
          <t>PROSSIME SCADENZE</t>
        </is>
      </c>
    </row>
    <row r="29">
      <c r="B29" s="3" t="inlineStr">
        <is>
          <t>Commessa</t>
        </is>
      </c>
      <c r="C29" s="3" t="inlineStr">
        <is>
          <t>Cliente</t>
        </is>
      </c>
      <c r="D29" s="3" t="inlineStr">
        <is>
          <t>Data Scadenza</t>
        </is>
      </c>
      <c r="E29" s="3" t="inlineStr">
        <is>
          <t>Giorni Rimanenti</t>
        </is>
      </c>
      <c r="F29" s="3" t="inlineStr">
        <is>
          <t>Stato</t>
        </is>
      </c>
    </row>
    <row r="30">
      <c r="B30" s="10">
        <f>IFERROR(INDEX('Gestione Commesse'!B:B,2),"")</f>
        <v/>
      </c>
      <c r="C30" s="11">
        <f>IFERROR(INDEX('Gestione Commesse'!C:C,2),"")</f>
        <v/>
      </c>
      <c r="D30" s="12">
        <f>IFERROR(INDEX('Gestione Commesse'!E:E,2),"")</f>
        <v/>
      </c>
      <c r="E30" s="13">
        <f>IFERROR(INDEX('Gestione Commesse'!E:E,2)-TODAY(),"")</f>
        <v/>
      </c>
      <c r="F30" s="10">
        <f>IFERROR(INDEX('Gestione Commesse'!F:F,2),"")</f>
        <v/>
      </c>
    </row>
    <row r="31">
      <c r="B31" s="14">
        <f>IFERROR(INDEX('Gestione Commesse'!B:B,3),"")</f>
        <v/>
      </c>
      <c r="C31" s="15">
        <f>IFERROR(INDEX('Gestione Commesse'!C:C,3),"")</f>
        <v/>
      </c>
      <c r="D31" s="16">
        <f>IFERROR(INDEX('Gestione Commesse'!E:E,3),"")</f>
        <v/>
      </c>
      <c r="E31" s="17">
        <f>IFERROR(INDEX('Gestione Commesse'!E:E,3)-TODAY(),"")</f>
        <v/>
      </c>
      <c r="F31" s="14">
        <f>IFERROR(INDEX('Gestione Commesse'!F:F,3),"")</f>
        <v/>
      </c>
    </row>
    <row r="32">
      <c r="B32" s="10">
        <f>IFERROR(INDEX('Gestione Commesse'!B:B,4),"")</f>
        <v/>
      </c>
      <c r="C32" s="11">
        <f>IFERROR(INDEX('Gestione Commesse'!C:C,4),"")</f>
        <v/>
      </c>
      <c r="D32" s="12">
        <f>IFERROR(INDEX('Gestione Commesse'!E:E,4),"")</f>
        <v/>
      </c>
      <c r="E32" s="13">
        <f>IFERROR(INDEX('Gestione Commesse'!E:E,4)-TODAY(),"")</f>
        <v/>
      </c>
      <c r="F32" s="10">
        <f>IFERROR(INDEX('Gestione Commesse'!F:F,4),"")</f>
        <v/>
      </c>
    </row>
    <row r="33">
      <c r="B33" s="14">
        <f>IFERROR(INDEX('Gestione Commesse'!B:B,5),"")</f>
        <v/>
      </c>
      <c r="C33" s="15">
        <f>IFERROR(INDEX('Gestione Commesse'!C:C,5),"")</f>
        <v/>
      </c>
      <c r="D33" s="16">
        <f>IFERROR(INDEX('Gestione Commesse'!E:E,5),"")</f>
        <v/>
      </c>
      <c r="E33" s="17">
        <f>IFERROR(INDEX('Gestione Commesse'!E:E,5)-TODAY(),"")</f>
        <v/>
      </c>
      <c r="F33" s="14">
        <f>IFERROR(INDEX('Gestione Commesse'!F:F,5),"")</f>
        <v/>
      </c>
    </row>
    <row r="34">
      <c r="B34" s="10">
        <f>IFERROR(INDEX('Gestione Commesse'!B:B,6),"")</f>
        <v/>
      </c>
      <c r="C34" s="11">
        <f>IFERROR(INDEX('Gestione Commesse'!C:C,6),"")</f>
        <v/>
      </c>
      <c r="D34" s="12">
        <f>IFERROR(INDEX('Gestione Commesse'!E:E,6),"")</f>
        <v/>
      </c>
      <c r="E34" s="13">
        <f>IFERROR(INDEX('Gestione Commesse'!E:E,6)-TODAY(),"")</f>
        <v/>
      </c>
      <c r="F34" s="10">
        <f>IFERROR(INDEX('Gestione Commesse'!F:F,6),"")</f>
        <v/>
      </c>
    </row>
    <row r="35">
      <c r="B35" s="14">
        <f>IFERROR(INDEX('Gestione Commesse'!B:B,7),"")</f>
        <v/>
      </c>
      <c r="C35" s="15">
        <f>IFERROR(INDEX('Gestione Commesse'!C:C,7),"")</f>
        <v/>
      </c>
      <c r="D35" s="16">
        <f>IFERROR(INDEX('Gestione Commesse'!E:E,7),"")</f>
        <v/>
      </c>
      <c r="E35" s="17">
        <f>IFERROR(INDEX('Gestione Commesse'!E:E,7)-TODAY(),"")</f>
        <v/>
      </c>
      <c r="F35" s="14">
        <f>IFERROR(INDEX('Gestione Commesse'!F:F,7),"")</f>
        <v/>
      </c>
    </row>
  </sheetData>
  <mergeCells count="5">
    <mergeCell ref="B2:H2"/>
    <mergeCell ref="B3:H3"/>
    <mergeCell ref="B8:E8"/>
    <mergeCell ref="F8:H8"/>
    <mergeCell ref="B28:H28"/>
  </mergeCells>
  <conditionalFormatting sqref="E30:E35">
    <cfRule type="colorScale" priority="1">
      <colorScale>
        <cfvo type="num" val="0"/>
        <cfvo type="num" val="15"/>
        <cfvo type="num" val="30"/>
        <color rgb="0010B981"/>
        <color rgb="00F59E0B"/>
        <color rgb="00EF4444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5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0" customWidth="1" min="10" max="10"/>
    <col width="15" customWidth="1" min="11" max="11"/>
    <col width="30" customWidth="1" min="12" max="12"/>
  </cols>
  <sheetData>
    <row r="1">
      <c r="A1" s="3" t="inlineStr">
        <is>
          <t>ID</t>
        </is>
      </c>
      <c r="B1" s="3" t="inlineStr">
        <is>
          <t>Nome Commessa</t>
        </is>
      </c>
      <c r="C1" s="3" t="inlineStr">
        <is>
          <t>Cliente</t>
        </is>
      </c>
      <c r="D1" s="3" t="inlineStr">
        <is>
          <t>Data Inizio</t>
        </is>
      </c>
      <c r="E1" s="3" t="inlineStr">
        <is>
          <t>Data Fine</t>
        </is>
      </c>
      <c r="F1" s="3" t="inlineStr">
        <is>
          <t>Stato</t>
        </is>
      </c>
      <c r="G1" s="3" t="inlineStr">
        <is>
          <t>Valore (€)</t>
        </is>
      </c>
      <c r="H1" s="3" t="inlineStr">
        <is>
          <t>Ore Stimate</t>
        </is>
      </c>
      <c r="I1" s="3" t="inlineStr">
        <is>
          <t>Ore Lavorate</t>
        </is>
      </c>
      <c r="J1" s="3" t="inlineStr">
        <is>
          <t>Margine %</t>
        </is>
      </c>
      <c r="K1" s="3" t="inlineStr">
        <is>
          <t>Responsabile</t>
        </is>
      </c>
      <c r="L1" s="3" t="inlineStr">
        <is>
          <t>Note</t>
        </is>
      </c>
    </row>
    <row r="2">
      <c r="A2" s="10" t="inlineStr">
        <is>
          <t>COM-2024-001</t>
        </is>
      </c>
      <c r="B2" s="11" t="inlineStr">
        <is>
          <t>Progetto AI 1</t>
        </is>
      </c>
      <c r="C2" s="11" t="inlineStr">
        <is>
          <t>Zeta Corporation</t>
        </is>
      </c>
      <c r="D2" s="18" t="n">
        <v>46003.75478493793</v>
      </c>
      <c r="E2" s="18" t="n">
        <v>46039.75478493793</v>
      </c>
      <c r="F2" s="10" t="inlineStr">
        <is>
          <t>In Attesa</t>
        </is>
      </c>
      <c r="G2" s="19" t="n">
        <v>41144</v>
      </c>
      <c r="H2" s="20" t="n">
        <v>101</v>
      </c>
      <c r="I2" s="20" t="n">
        <v>46</v>
      </c>
      <c r="J2" s="21" t="n">
        <v>0.2503800847343879</v>
      </c>
      <c r="K2" s="10" t="inlineStr">
        <is>
          <t>Laura Bianchi</t>
        </is>
      </c>
      <c r="L2" s="11" t="inlineStr">
        <is>
          <t>Nota commessa 1</t>
        </is>
      </c>
    </row>
    <row r="3">
      <c r="A3" s="14" t="inlineStr">
        <is>
          <t>COM-2024-002</t>
        </is>
      </c>
      <c r="B3" s="15" t="inlineStr">
        <is>
          <t>Progetto Database 2</t>
        </is>
      </c>
      <c r="C3" s="15" t="inlineStr">
        <is>
          <t>Eta Services</t>
        </is>
      </c>
      <c r="D3" s="22" t="n">
        <v>45934.75478493829</v>
      </c>
      <c r="E3" s="22" t="n">
        <v>46022.75478493829</v>
      </c>
      <c r="F3" s="14" t="inlineStr">
        <is>
          <t>In Corso</t>
        </is>
      </c>
      <c r="G3" s="23" t="n">
        <v>72717</v>
      </c>
      <c r="H3" s="24" t="n">
        <v>281</v>
      </c>
      <c r="I3" s="24" t="n">
        <v>107</v>
      </c>
      <c r="J3" s="25" t="n">
        <v>0.2091888711683081</v>
      </c>
      <c r="K3" s="14" t="inlineStr">
        <is>
          <t>Mario Rossi</t>
        </is>
      </c>
      <c r="L3" s="15" t="inlineStr">
        <is>
          <t>Nota commessa 2</t>
        </is>
      </c>
    </row>
    <row r="4">
      <c r="A4" s="10" t="inlineStr">
        <is>
          <t>COM-2024-003</t>
        </is>
      </c>
      <c r="B4" s="11" t="inlineStr">
        <is>
          <t>Progetto Web 3</t>
        </is>
      </c>
      <c r="C4" s="11" t="inlineStr">
        <is>
          <t>Azienda Alpha SRL</t>
        </is>
      </c>
      <c r="D4" s="18" t="n">
        <v>46026.75478493845</v>
      </c>
      <c r="E4" s="18" t="n">
        <v>46140.75478493845</v>
      </c>
      <c r="F4" s="10" t="inlineStr">
        <is>
          <t>Completata</t>
        </is>
      </c>
      <c r="G4" s="19" t="n">
        <v>37098</v>
      </c>
      <c r="H4" s="20" t="n">
        <v>479</v>
      </c>
      <c r="I4" s="20" t="n">
        <v>439</v>
      </c>
      <c r="J4" s="21" t="n">
        <v>0.3485419339427069</v>
      </c>
      <c r="K4" s="10" t="inlineStr">
        <is>
          <t>Laura Bianchi</t>
        </is>
      </c>
      <c r="L4" s="11" t="inlineStr">
        <is>
          <t>Nota commessa 3</t>
        </is>
      </c>
    </row>
    <row r="5">
      <c r="A5" s="14" t="inlineStr">
        <is>
          <t>COM-2024-004</t>
        </is>
      </c>
      <c r="B5" s="15" t="inlineStr">
        <is>
          <t>Progetto Mobile 4</t>
        </is>
      </c>
      <c r="C5" s="15" t="inlineStr">
        <is>
          <t>Zeta Corporation</t>
        </is>
      </c>
      <c r="D5" s="22" t="n">
        <v>45910.75478493861</v>
      </c>
      <c r="E5" s="22" t="n">
        <v>45967.75478493861</v>
      </c>
      <c r="F5" s="14" t="inlineStr">
        <is>
          <t>Completata</t>
        </is>
      </c>
      <c r="G5" s="23" t="n">
        <v>86184</v>
      </c>
      <c r="H5" s="24" t="n">
        <v>85</v>
      </c>
      <c r="I5" s="24" t="n">
        <v>42</v>
      </c>
      <c r="J5" s="25" t="n">
        <v>0.2650269703142288</v>
      </c>
      <c r="K5" s="14" t="inlineStr">
        <is>
          <t>Anna Neri</t>
        </is>
      </c>
      <c r="L5" s="15" t="inlineStr">
        <is>
          <t>Nota commessa 4</t>
        </is>
      </c>
    </row>
    <row r="6">
      <c r="A6" s="10" t="inlineStr">
        <is>
          <t>COM-2024-005</t>
        </is>
      </c>
      <c r="B6" s="11" t="inlineStr">
        <is>
          <t>Progetto Mobile 5</t>
        </is>
      </c>
      <c r="C6" s="11" t="inlineStr">
        <is>
          <t>Azienda Alpha SRL</t>
        </is>
      </c>
      <c r="D6" s="18" t="n">
        <v>45917.75478493869</v>
      </c>
      <c r="E6" s="18" t="n">
        <v>46032.75478493869</v>
      </c>
      <c r="F6" s="10" t="inlineStr">
        <is>
          <t>In Corso</t>
        </is>
      </c>
      <c r="G6" s="19" t="n">
        <v>93166</v>
      </c>
      <c r="H6" s="20" t="n">
        <v>237</v>
      </c>
      <c r="I6" s="20" t="n">
        <v>166</v>
      </c>
      <c r="J6" s="21" t="n">
        <v>0.3126264339223678</v>
      </c>
      <c r="K6" s="10" t="inlineStr">
        <is>
          <t>Paolo Gialli</t>
        </is>
      </c>
      <c r="L6" s="11" t="inlineStr">
        <is>
          <t>Nota commessa 5</t>
        </is>
      </c>
    </row>
    <row r="7">
      <c r="A7" s="14" t="inlineStr">
        <is>
          <t>COM-2024-006</t>
        </is>
      </c>
      <c r="B7" s="15" t="inlineStr">
        <is>
          <t>Progetto Cloud 6</t>
        </is>
      </c>
      <c r="C7" s="15" t="inlineStr">
        <is>
          <t>Azienda Alpha SRL</t>
        </is>
      </c>
      <c r="D7" s="22" t="n">
        <v>45913.75478493878</v>
      </c>
      <c r="E7" s="22" t="n">
        <v>45959.75478493878</v>
      </c>
      <c r="F7" s="14" t="inlineStr">
        <is>
          <t>In Attesa</t>
        </is>
      </c>
      <c r="G7" s="23" t="n">
        <v>51876</v>
      </c>
      <c r="H7" s="24" t="n">
        <v>118</v>
      </c>
      <c r="I7" s="24" t="n">
        <v>115</v>
      </c>
      <c r="J7" s="25" t="n">
        <v>0.1122233686426829</v>
      </c>
      <c r="K7" s="14" t="inlineStr">
        <is>
          <t>Mario Rossi</t>
        </is>
      </c>
      <c r="L7" s="15" t="inlineStr">
        <is>
          <t>Nota commessa 6</t>
        </is>
      </c>
    </row>
    <row r="8">
      <c r="A8" s="10" t="inlineStr">
        <is>
          <t>COM-2024-007</t>
        </is>
      </c>
      <c r="B8" s="11" t="inlineStr">
        <is>
          <t>Progetto Web 7</t>
        </is>
      </c>
      <c r="C8" s="11" t="inlineStr">
        <is>
          <t>Eta Services</t>
        </is>
      </c>
      <c r="D8" s="18" t="n">
        <v>45948.75478493886</v>
      </c>
      <c r="E8" s="18" t="n">
        <v>46037.75478493886</v>
      </c>
      <c r="F8" s="10" t="inlineStr">
        <is>
          <t>Completata</t>
        </is>
      </c>
      <c r="G8" s="19" t="n">
        <v>16346</v>
      </c>
      <c r="H8" s="20" t="n">
        <v>123</v>
      </c>
      <c r="I8" s="20" t="n">
        <v>125</v>
      </c>
      <c r="J8" s="21" t="n">
        <v>0.2058276157205473</v>
      </c>
      <c r="K8" s="10" t="inlineStr">
        <is>
          <t>Anna Neri</t>
        </is>
      </c>
      <c r="L8" s="11" t="inlineStr">
        <is>
          <t>Nota commessa 7</t>
        </is>
      </c>
    </row>
    <row r="9">
      <c r="A9" s="14" t="inlineStr">
        <is>
          <t>COM-2024-008</t>
        </is>
      </c>
      <c r="B9" s="15" t="inlineStr">
        <is>
          <t>Progetto AI 8</t>
        </is>
      </c>
      <c r="C9" s="15" t="inlineStr">
        <is>
          <t>Eta Services</t>
        </is>
      </c>
      <c r="D9" s="22" t="n">
        <v>45997.75478493896</v>
      </c>
      <c r="E9" s="22" t="n">
        <v>46100.75478493896</v>
      </c>
      <c r="F9" s="14" t="inlineStr">
        <is>
          <t>Completata</t>
        </is>
      </c>
      <c r="G9" s="23" t="n">
        <v>38098</v>
      </c>
      <c r="H9" s="24" t="n">
        <v>475</v>
      </c>
      <c r="I9" s="24" t="n">
        <v>394</v>
      </c>
      <c r="J9" s="25" t="n">
        <v>0.3435083662331461</v>
      </c>
      <c r="K9" s="14" t="inlineStr">
        <is>
          <t>Mario Rossi</t>
        </is>
      </c>
      <c r="L9" s="15" t="inlineStr">
        <is>
          <t>Nota commessa 8</t>
        </is>
      </c>
    </row>
    <row r="10">
      <c r="A10" s="10" t="inlineStr">
        <is>
          <t>COM-2024-009</t>
        </is>
      </c>
      <c r="B10" s="11" t="inlineStr">
        <is>
          <t>Progetto Cloud 9</t>
        </is>
      </c>
      <c r="C10" s="11" t="inlineStr">
        <is>
          <t>Delta Tech</t>
        </is>
      </c>
      <c r="D10" s="18" t="n">
        <v>45865.75478493904</v>
      </c>
      <c r="E10" s="18" t="n">
        <v>45980.75478493904</v>
      </c>
      <c r="F10" s="10" t="inlineStr">
        <is>
          <t>Annullata</t>
        </is>
      </c>
      <c r="G10" s="19" t="n">
        <v>91015</v>
      </c>
      <c r="H10" s="20" t="n">
        <v>108</v>
      </c>
      <c r="I10" s="20" t="n">
        <v>77</v>
      </c>
      <c r="J10" s="21" t="n">
        <v>0.2360710649445404</v>
      </c>
      <c r="K10" s="10" t="inlineStr">
        <is>
          <t>Giuseppe Verdi</t>
        </is>
      </c>
      <c r="L10" s="11" t="inlineStr">
        <is>
          <t>Nota commessa 9</t>
        </is>
      </c>
    </row>
    <row r="11">
      <c r="A11" s="14" t="inlineStr">
        <is>
          <t>COM-2024-010</t>
        </is>
      </c>
      <c r="B11" s="15" t="inlineStr">
        <is>
          <t>Progetto Cloud 10</t>
        </is>
      </c>
      <c r="C11" s="15" t="inlineStr">
        <is>
          <t>Delta Tech</t>
        </is>
      </c>
      <c r="D11" s="22" t="n">
        <v>46001.75478493912</v>
      </c>
      <c r="E11" s="22" t="n">
        <v>46106.75478493912</v>
      </c>
      <c r="F11" s="14" t="inlineStr">
        <is>
          <t>In Corso</t>
        </is>
      </c>
      <c r="G11" s="23" t="n">
        <v>14843</v>
      </c>
      <c r="H11" s="24" t="n">
        <v>123</v>
      </c>
      <c r="I11" s="24" t="n">
        <v>53</v>
      </c>
      <c r="J11" s="25" t="n">
        <v>0.3231047986516944</v>
      </c>
      <c r="K11" s="14" t="inlineStr">
        <is>
          <t>Mario Rossi</t>
        </is>
      </c>
      <c r="L11" s="15" t="inlineStr">
        <is>
          <t>Nota commessa 10</t>
        </is>
      </c>
    </row>
    <row r="12">
      <c r="A12" s="10" t="inlineStr">
        <is>
          <t>COM-2024-011</t>
        </is>
      </c>
      <c r="B12" s="11" t="inlineStr">
        <is>
          <t>Progetto Database 11</t>
        </is>
      </c>
      <c r="C12" s="11" t="inlineStr">
        <is>
          <t>Theta Company</t>
        </is>
      </c>
      <c r="D12" s="18" t="n">
        <v>45898.75478493919</v>
      </c>
      <c r="E12" s="18" t="n">
        <v>45942.75478493919</v>
      </c>
      <c r="F12" s="10" t="inlineStr">
        <is>
          <t>In Attesa</t>
        </is>
      </c>
      <c r="G12" s="19" t="n">
        <v>12100</v>
      </c>
      <c r="H12" s="20" t="n">
        <v>168</v>
      </c>
      <c r="I12" s="20" t="n">
        <v>139</v>
      </c>
      <c r="J12" s="21" t="n">
        <v>0.17788898910026</v>
      </c>
      <c r="K12" s="10" t="inlineStr">
        <is>
          <t>Giuseppe Verdi</t>
        </is>
      </c>
      <c r="L12" s="11" t="inlineStr">
        <is>
          <t>Nota commessa 11</t>
        </is>
      </c>
    </row>
    <row r="13">
      <c r="A13" s="14" t="inlineStr">
        <is>
          <t>COM-2024-012</t>
        </is>
      </c>
      <c r="B13" s="15" t="inlineStr">
        <is>
          <t>Progetto Database 12</t>
        </is>
      </c>
      <c r="C13" s="15" t="inlineStr">
        <is>
          <t>Epsilon Group</t>
        </is>
      </c>
      <c r="D13" s="22" t="n">
        <v>45865.75478493926</v>
      </c>
      <c r="E13" s="22" t="n">
        <v>45907.75478493926</v>
      </c>
      <c r="F13" s="14" t="inlineStr">
        <is>
          <t>Completata</t>
        </is>
      </c>
      <c r="G13" s="23" t="n">
        <v>48431</v>
      </c>
      <c r="H13" s="24" t="n">
        <v>374</v>
      </c>
      <c r="I13" s="24" t="n">
        <v>143</v>
      </c>
      <c r="J13" s="25" t="n">
        <v>0.2253277397149658</v>
      </c>
      <c r="K13" s="14" t="inlineStr">
        <is>
          <t>Mario Rossi</t>
        </is>
      </c>
      <c r="L13" s="15" t="inlineStr">
        <is>
          <t>Nota commessa 12</t>
        </is>
      </c>
    </row>
    <row r="14">
      <c r="A14" s="10" t="inlineStr">
        <is>
          <t>COM-2024-013</t>
        </is>
      </c>
      <c r="B14" s="11" t="inlineStr">
        <is>
          <t>Progetto AI 13</t>
        </is>
      </c>
      <c r="C14" s="11" t="inlineStr">
        <is>
          <t>Azienda Alpha SRL</t>
        </is>
      </c>
      <c r="D14" s="18" t="n">
        <v>45896.75478493933</v>
      </c>
      <c r="E14" s="18" t="n">
        <v>45978.75478493933</v>
      </c>
      <c r="F14" s="10" t="inlineStr">
        <is>
          <t>In Attesa</t>
        </is>
      </c>
      <c r="G14" s="19" t="n">
        <v>16449</v>
      </c>
      <c r="H14" s="20" t="n">
        <v>125</v>
      </c>
      <c r="I14" s="20" t="n">
        <v>74</v>
      </c>
      <c r="J14" s="21" t="n">
        <v>0.1371193747511266</v>
      </c>
      <c r="K14" s="10" t="inlineStr">
        <is>
          <t>Giuseppe Verdi</t>
        </is>
      </c>
      <c r="L14" s="11" t="inlineStr">
        <is>
          <t>Nota commessa 13</t>
        </is>
      </c>
    </row>
    <row r="15">
      <c r="A15" s="14" t="inlineStr">
        <is>
          <t>COM-2024-014</t>
        </is>
      </c>
      <c r="B15" s="15" t="inlineStr">
        <is>
          <t>Progetto Database 14</t>
        </is>
      </c>
      <c r="C15" s="15" t="inlineStr">
        <is>
          <t>Delta Tech</t>
        </is>
      </c>
      <c r="D15" s="22" t="n">
        <v>45876.75478493939</v>
      </c>
      <c r="E15" s="22" t="n">
        <v>45939.75478493939</v>
      </c>
      <c r="F15" s="14" t="inlineStr">
        <is>
          <t>Completata</t>
        </is>
      </c>
      <c r="G15" s="23" t="n">
        <v>11662</v>
      </c>
      <c r="H15" s="24" t="n">
        <v>213</v>
      </c>
      <c r="I15" s="24" t="n">
        <v>162</v>
      </c>
      <c r="J15" s="25" t="n">
        <v>0.3096210931836719</v>
      </c>
      <c r="K15" s="14" t="inlineStr">
        <is>
          <t>Paolo Gialli</t>
        </is>
      </c>
      <c r="L15" s="15" t="inlineStr">
        <is>
          <t>Nota commessa 14</t>
        </is>
      </c>
    </row>
    <row r="16">
      <c r="A16" s="10" t="inlineStr">
        <is>
          <t>COM-2024-015</t>
        </is>
      </c>
      <c r="B16" s="11" t="inlineStr">
        <is>
          <t>Progetto AI 15</t>
        </is>
      </c>
      <c r="C16" s="11" t="inlineStr">
        <is>
          <t>Epsilon Group</t>
        </is>
      </c>
      <c r="D16" s="18" t="n">
        <v>46018.75478493945</v>
      </c>
      <c r="E16" s="18" t="n">
        <v>46054.75478493945</v>
      </c>
      <c r="F16" s="10" t="inlineStr">
        <is>
          <t>In Attesa</t>
        </is>
      </c>
      <c r="G16" s="19" t="n">
        <v>11758</v>
      </c>
      <c r="H16" s="20" t="n">
        <v>475</v>
      </c>
      <c r="I16" s="20" t="n">
        <v>298</v>
      </c>
      <c r="J16" s="21" t="n">
        <v>0.3495799048919513</v>
      </c>
      <c r="K16" s="10" t="inlineStr">
        <is>
          <t>Anna Neri</t>
        </is>
      </c>
      <c r="L16" s="11" t="inlineStr">
        <is>
          <t>Nota commessa 15</t>
        </is>
      </c>
    </row>
    <row r="17">
      <c r="A17" s="14" t="inlineStr">
        <is>
          <t>COM-2024-016</t>
        </is>
      </c>
      <c r="B17" s="15" t="inlineStr">
        <is>
          <t>Progetto Mobile 16</t>
        </is>
      </c>
      <c r="C17" s="15" t="inlineStr">
        <is>
          <t>Eta Services</t>
        </is>
      </c>
      <c r="D17" s="22" t="n">
        <v>45918.75478493953</v>
      </c>
      <c r="E17" s="22" t="n">
        <v>45975.75478493953</v>
      </c>
      <c r="F17" s="14" t="inlineStr">
        <is>
          <t>Completata</t>
        </is>
      </c>
      <c r="G17" s="23" t="n">
        <v>29733</v>
      </c>
      <c r="H17" s="24" t="n">
        <v>71</v>
      </c>
      <c r="I17" s="24" t="n">
        <v>42</v>
      </c>
      <c r="J17" s="25" t="n">
        <v>0.3180097011266542</v>
      </c>
      <c r="K17" s="14" t="inlineStr">
        <is>
          <t>Laura Bianchi</t>
        </is>
      </c>
      <c r="L17" s="15" t="inlineStr">
        <is>
          <t>Nota commessa 16</t>
        </is>
      </c>
    </row>
    <row r="18">
      <c r="A18" s="10" t="inlineStr">
        <is>
          <t>COM-2024-017</t>
        </is>
      </c>
      <c r="B18" s="11" t="inlineStr">
        <is>
          <t>Progetto Database 17</t>
        </is>
      </c>
      <c r="C18" s="11" t="inlineStr">
        <is>
          <t>Epsilon Group</t>
        </is>
      </c>
      <c r="D18" s="18" t="n">
        <v>45951.75478493961</v>
      </c>
      <c r="E18" s="18" t="n">
        <v>46022.75478493961</v>
      </c>
      <c r="F18" s="10" t="inlineStr">
        <is>
          <t>In Attesa</t>
        </is>
      </c>
      <c r="G18" s="19" t="n">
        <v>71071</v>
      </c>
      <c r="H18" s="20" t="n">
        <v>332</v>
      </c>
      <c r="I18" s="20" t="n">
        <v>223</v>
      </c>
      <c r="J18" s="21" t="n">
        <v>0.15558188742151</v>
      </c>
      <c r="K18" s="10" t="inlineStr">
        <is>
          <t>Paolo Gialli</t>
        </is>
      </c>
      <c r="L18" s="11" t="inlineStr">
        <is>
          <t>Nota commessa 17</t>
        </is>
      </c>
    </row>
    <row r="19">
      <c r="A19" s="14" t="inlineStr">
        <is>
          <t>COM-2024-018</t>
        </is>
      </c>
      <c r="B19" s="15" t="inlineStr">
        <is>
          <t>Progetto Mobile 18</t>
        </is>
      </c>
      <c r="C19" s="15" t="inlineStr">
        <is>
          <t>Gamma Industries</t>
        </is>
      </c>
      <c r="D19" s="22" t="n">
        <v>45927.7547849397</v>
      </c>
      <c r="E19" s="22" t="n">
        <v>45994.7547849397</v>
      </c>
      <c r="F19" s="14" t="inlineStr">
        <is>
          <t>Annullata</t>
        </is>
      </c>
      <c r="G19" s="23" t="n">
        <v>20014</v>
      </c>
      <c r="H19" s="24" t="n">
        <v>345</v>
      </c>
      <c r="I19" s="24" t="n">
        <v>336</v>
      </c>
      <c r="J19" s="25" t="n">
        <v>0.2124007401763204</v>
      </c>
      <c r="K19" s="14" t="inlineStr">
        <is>
          <t>Paolo Gialli</t>
        </is>
      </c>
      <c r="L19" s="15" t="inlineStr">
        <is>
          <t>Nota commessa 18</t>
        </is>
      </c>
    </row>
    <row r="20">
      <c r="A20" s="10" t="inlineStr">
        <is>
          <t>COM-2024-019</t>
        </is>
      </c>
      <c r="B20" s="11" t="inlineStr">
        <is>
          <t>Progetto Web 19</t>
        </is>
      </c>
      <c r="C20" s="11" t="inlineStr">
        <is>
          <t>Beta Solutions SpA</t>
        </is>
      </c>
      <c r="D20" s="18" t="n">
        <v>45970.75478493977</v>
      </c>
      <c r="E20" s="18" t="n">
        <v>46061.75478493977</v>
      </c>
      <c r="F20" s="10" t="inlineStr">
        <is>
          <t>Completata</t>
        </is>
      </c>
      <c r="G20" s="19" t="n">
        <v>77358</v>
      </c>
      <c r="H20" s="20" t="n">
        <v>115</v>
      </c>
      <c r="I20" s="20" t="n">
        <v>129</v>
      </c>
      <c r="J20" s="21" t="n">
        <v>0.1295910923057021</v>
      </c>
      <c r="K20" s="10" t="inlineStr">
        <is>
          <t>Anna Neri</t>
        </is>
      </c>
      <c r="L20" s="11" t="inlineStr">
        <is>
          <t>Nota commessa 19</t>
        </is>
      </c>
    </row>
    <row r="21">
      <c r="A21" s="14" t="inlineStr">
        <is>
          <t>COM-2024-020</t>
        </is>
      </c>
      <c r="B21" s="15" t="inlineStr">
        <is>
          <t>Progetto AI 20</t>
        </is>
      </c>
      <c r="C21" s="15" t="inlineStr">
        <is>
          <t>Theta Company</t>
        </is>
      </c>
      <c r="D21" s="22" t="n">
        <v>46023.75478493984</v>
      </c>
      <c r="E21" s="22" t="n">
        <v>46070.75478493984</v>
      </c>
      <c r="F21" s="14" t="inlineStr">
        <is>
          <t>In Attesa</t>
        </is>
      </c>
      <c r="G21" s="23" t="n">
        <v>95770</v>
      </c>
      <c r="H21" s="24" t="n">
        <v>481</v>
      </c>
      <c r="I21" s="24" t="n">
        <v>495</v>
      </c>
      <c r="J21" s="25" t="n">
        <v>0.2538880669745427</v>
      </c>
      <c r="K21" s="14" t="inlineStr">
        <is>
          <t>Mario Rossi</t>
        </is>
      </c>
      <c r="L21" s="15" t="inlineStr">
        <is>
          <t>Nota commessa 20</t>
        </is>
      </c>
    </row>
    <row r="22">
      <c r="A22" s="10" t="inlineStr">
        <is>
          <t>COM-2024-021</t>
        </is>
      </c>
      <c r="B22" s="11" t="inlineStr">
        <is>
          <t>Progetto Database 21</t>
        </is>
      </c>
      <c r="C22" s="11" t="inlineStr">
        <is>
          <t>Beta Solutions SpA</t>
        </is>
      </c>
      <c r="D22" s="18" t="n">
        <v>45979.75478494013</v>
      </c>
      <c r="E22" s="18" t="n">
        <v>46024.75478494013</v>
      </c>
      <c r="F22" s="10" t="inlineStr">
        <is>
          <t>Completata</t>
        </is>
      </c>
      <c r="G22" s="19" t="n">
        <v>59055</v>
      </c>
      <c r="H22" s="20" t="n">
        <v>289</v>
      </c>
      <c r="I22" s="20" t="n">
        <v>236</v>
      </c>
      <c r="J22" s="21" t="n">
        <v>0.2259831034523276</v>
      </c>
      <c r="K22" s="10" t="inlineStr">
        <is>
          <t>Laura Bianchi</t>
        </is>
      </c>
      <c r="L22" s="11" t="inlineStr">
        <is>
          <t>Nota commessa 21</t>
        </is>
      </c>
    </row>
    <row r="23">
      <c r="A23" s="14" t="inlineStr">
        <is>
          <t>COM-2024-022</t>
        </is>
      </c>
      <c r="B23" s="15" t="inlineStr">
        <is>
          <t>Progetto Mobile 22</t>
        </is>
      </c>
      <c r="C23" s="15" t="inlineStr">
        <is>
          <t>Delta Tech</t>
        </is>
      </c>
      <c r="D23" s="22" t="n">
        <v>45973.75478494022</v>
      </c>
      <c r="E23" s="22" t="n">
        <v>46042.75478494022</v>
      </c>
      <c r="F23" s="14" t="inlineStr">
        <is>
          <t>In Corso</t>
        </is>
      </c>
      <c r="G23" s="23" t="n">
        <v>90507</v>
      </c>
      <c r="H23" s="24" t="n">
        <v>274</v>
      </c>
      <c r="I23" s="24" t="n">
        <v>319</v>
      </c>
      <c r="J23" s="25" t="n">
        <v>0.2252303529506112</v>
      </c>
      <c r="K23" s="14" t="inlineStr">
        <is>
          <t>Mario Rossi</t>
        </is>
      </c>
      <c r="L23" s="15" t="inlineStr">
        <is>
          <t>Nota commessa 22</t>
        </is>
      </c>
    </row>
    <row r="24">
      <c r="A24" s="10" t="inlineStr">
        <is>
          <t>COM-2024-023</t>
        </is>
      </c>
      <c r="B24" s="11" t="inlineStr">
        <is>
          <t>Progetto Web 23</t>
        </is>
      </c>
      <c r="C24" s="11" t="inlineStr">
        <is>
          <t>Delta Tech</t>
        </is>
      </c>
      <c r="D24" s="18" t="n">
        <v>45887.75478494029</v>
      </c>
      <c r="E24" s="18" t="n">
        <v>45950.75478494029</v>
      </c>
      <c r="F24" s="10" t="inlineStr">
        <is>
          <t>In Attesa</t>
        </is>
      </c>
      <c r="G24" s="19" t="n">
        <v>7532</v>
      </c>
      <c r="H24" s="20" t="n">
        <v>349</v>
      </c>
      <c r="I24" s="20" t="n">
        <v>402</v>
      </c>
      <c r="J24" s="21" t="n">
        <v>0.3063574569233194</v>
      </c>
      <c r="K24" s="10" t="inlineStr">
        <is>
          <t>Mario Rossi</t>
        </is>
      </c>
      <c r="L24" s="11" t="inlineStr">
        <is>
          <t>Nota commessa 23</t>
        </is>
      </c>
    </row>
    <row r="25">
      <c r="A25" s="14" t="inlineStr">
        <is>
          <t>COM-2024-024</t>
        </is>
      </c>
      <c r="B25" s="15" t="inlineStr">
        <is>
          <t>Progetto Mobile 24</t>
        </is>
      </c>
      <c r="C25" s="15" t="inlineStr">
        <is>
          <t>Eta Services</t>
        </is>
      </c>
      <c r="D25" s="22" t="n">
        <v>45977.75478494036</v>
      </c>
      <c r="E25" s="22" t="n">
        <v>46074.75478494036</v>
      </c>
      <c r="F25" s="14" t="inlineStr">
        <is>
          <t>In Attesa</t>
        </is>
      </c>
      <c r="G25" s="23" t="n">
        <v>26064</v>
      </c>
      <c r="H25" s="24" t="n">
        <v>414</v>
      </c>
      <c r="I25" s="24" t="n">
        <v>397</v>
      </c>
      <c r="J25" s="25" t="n">
        <v>0.1129952568641644</v>
      </c>
      <c r="K25" s="14" t="inlineStr">
        <is>
          <t>Anna Neri</t>
        </is>
      </c>
      <c r="L25" s="15" t="inlineStr">
        <is>
          <t>Nota commessa 24</t>
        </is>
      </c>
    </row>
    <row r="26">
      <c r="A26" s="10" t="inlineStr">
        <is>
          <t>COM-2024-025</t>
        </is>
      </c>
      <c r="B26" s="11" t="inlineStr">
        <is>
          <t>Progetto Web 25</t>
        </is>
      </c>
      <c r="C26" s="11" t="inlineStr">
        <is>
          <t>Azienda Alpha SRL</t>
        </is>
      </c>
      <c r="D26" s="18" t="n">
        <v>45956.75478494041</v>
      </c>
      <c r="E26" s="18" t="n">
        <v>46076.75478494041</v>
      </c>
      <c r="F26" s="10" t="inlineStr">
        <is>
          <t>Completata</t>
        </is>
      </c>
      <c r="G26" s="19" t="n">
        <v>80108</v>
      </c>
      <c r="H26" s="20" t="n">
        <v>439</v>
      </c>
      <c r="I26" s="20" t="n">
        <v>278</v>
      </c>
      <c r="J26" s="21" t="n">
        <v>0.2416324515133108</v>
      </c>
      <c r="K26" s="10" t="inlineStr">
        <is>
          <t>Giuseppe Verdi</t>
        </is>
      </c>
      <c r="L26" s="11" t="inlineStr">
        <is>
          <t>Nota commessa 25</t>
        </is>
      </c>
    </row>
  </sheetData>
  <autoFilter ref="A1:L26"/>
  <conditionalFormatting sqref="J2">
    <cfRule type="colorScale" priority="1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3">
    <cfRule type="colorScale" priority="2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4">
    <cfRule type="colorScale" priority="3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5">
    <cfRule type="colorScale" priority="4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6">
    <cfRule type="colorScale" priority="5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7">
    <cfRule type="colorScale" priority="6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8">
    <cfRule type="colorScale" priority="7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9">
    <cfRule type="colorScale" priority="8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10">
    <cfRule type="colorScale" priority="9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11">
    <cfRule type="colorScale" priority="10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12">
    <cfRule type="colorScale" priority="11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13">
    <cfRule type="colorScale" priority="12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14">
    <cfRule type="colorScale" priority="13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15">
    <cfRule type="colorScale" priority="14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16">
    <cfRule type="colorScale" priority="15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17">
    <cfRule type="colorScale" priority="16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18">
    <cfRule type="colorScale" priority="17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19">
    <cfRule type="colorScale" priority="18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20">
    <cfRule type="colorScale" priority="19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21">
    <cfRule type="colorScale" priority="20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22">
    <cfRule type="colorScale" priority="21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23">
    <cfRule type="colorScale" priority="22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24">
    <cfRule type="colorScale" priority="23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25">
    <cfRule type="colorScale" priority="24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conditionalFormatting sqref="J26">
    <cfRule type="colorScale" priority="25">
      <colorScale>
        <cfvo type="num" val="0"/>
        <cfvo type="num" val="0.2"/>
        <cfvo type="num" val="0.4"/>
        <color rgb="00EF4444"/>
        <color rgb="00F59E0B"/>
        <color rgb="0010B981"/>
      </colorScale>
    </cfRule>
  </conditionalFormatting>
  <dataValidations count="2">
    <dataValidation sqref="F2:F1000" showErrorMessage="1" showInputMessage="1" allowBlank="0" type="list">
      <formula1>"In Corso,Completata,In Attesa,Annullata"</formula1>
    </dataValidation>
    <dataValidation sqref="C2:C1000" showErrorMessage="1" showInputMessage="1" allowBlank="0" type="list">
      <formula1>'Anagrafica Clienti'!$B$2:$B$100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5" customWidth="1" min="2" max="2"/>
    <col width="15" customWidth="1" min="3" max="3"/>
    <col width="15" customWidth="1" min="4" max="4"/>
    <col width="20" customWidth="1" min="5" max="5"/>
    <col width="30" customWidth="1" min="6" max="6"/>
    <col width="18" customWidth="1" min="7" max="7"/>
    <col width="25" customWidth="1" min="8" max="8"/>
    <col width="15" customWidth="1" min="9" max="9"/>
    <col width="10" customWidth="1" min="10" max="10"/>
  </cols>
  <sheetData>
    <row r="1">
      <c r="A1" s="3" t="inlineStr">
        <is>
          <t>ID Cliente</t>
        </is>
      </c>
      <c r="B1" s="3" t="inlineStr">
        <is>
          <t>Ragione Sociale</t>
        </is>
      </c>
      <c r="C1" s="3" t="inlineStr">
        <is>
          <t>Partita IVA</t>
        </is>
      </c>
      <c r="D1" s="3" t="inlineStr">
        <is>
          <t>Settore</t>
        </is>
      </c>
      <c r="E1" s="3" t="inlineStr">
        <is>
          <t>Referente</t>
        </is>
      </c>
      <c r="F1" s="3" t="inlineStr">
        <is>
          <t>Email</t>
        </is>
      </c>
      <c r="G1" s="3" t="inlineStr">
        <is>
          <t>Telefono</t>
        </is>
      </c>
      <c r="H1" s="3" t="inlineStr">
        <is>
          <t>Indirizzo</t>
        </is>
      </c>
      <c r="I1" s="3" t="inlineStr">
        <is>
          <t>Città</t>
        </is>
      </c>
      <c r="J1" s="3" t="inlineStr">
        <is>
          <t>CAP</t>
        </is>
      </c>
    </row>
    <row r="2">
      <c r="A2" s="10" t="inlineStr">
        <is>
          <t>CLI-001</t>
        </is>
      </c>
      <c r="B2" s="11" t="inlineStr">
        <is>
          <t>Azienda Alpha SRL</t>
        </is>
      </c>
      <c r="C2" s="11" t="inlineStr">
        <is>
          <t>69989767141</t>
        </is>
      </c>
      <c r="D2" s="10" t="inlineStr">
        <is>
          <t>Servizi</t>
        </is>
      </c>
      <c r="E2" s="11" t="inlineStr">
        <is>
          <t>Dott. Sara Verdi</t>
        </is>
      </c>
      <c r="F2" s="11" t="inlineStr">
        <is>
          <t>info@aziendaalpha.it</t>
        </is>
      </c>
      <c r="G2" s="11" t="inlineStr">
        <is>
          <t>+39 394 6843800</t>
        </is>
      </c>
      <c r="H2" s="11" t="inlineStr">
        <is>
          <t>Via Firenze 113</t>
        </is>
      </c>
      <c r="I2" s="11" t="inlineStr">
        <is>
          <t>Torino</t>
        </is>
      </c>
      <c r="J2" s="10" t="inlineStr">
        <is>
          <t>76476</t>
        </is>
      </c>
    </row>
    <row r="3">
      <c r="A3" s="14" t="inlineStr">
        <is>
          <t>CLI-002</t>
        </is>
      </c>
      <c r="B3" s="15" t="inlineStr">
        <is>
          <t>Beta Solutions SpA</t>
        </is>
      </c>
      <c r="C3" s="15" t="inlineStr">
        <is>
          <t>43135717862</t>
        </is>
      </c>
      <c r="D3" s="14" t="inlineStr">
        <is>
          <t>Manifatturiero</t>
        </is>
      </c>
      <c r="E3" s="15" t="inlineStr">
        <is>
          <t>Ing. Sara Bianchi</t>
        </is>
      </c>
      <c r="F3" s="15" t="inlineStr">
        <is>
          <t>info@betasolutions.it</t>
        </is>
      </c>
      <c r="G3" s="15" t="inlineStr">
        <is>
          <t>+39 372 4799575</t>
        </is>
      </c>
      <c r="H3" s="15" t="inlineStr">
        <is>
          <t>Via Roma 45</t>
        </is>
      </c>
      <c r="I3" s="15" t="inlineStr">
        <is>
          <t>Milano</t>
        </is>
      </c>
      <c r="J3" s="14" t="inlineStr">
        <is>
          <t>93857</t>
        </is>
      </c>
    </row>
    <row r="4">
      <c r="A4" s="10" t="inlineStr">
        <is>
          <t>CLI-003</t>
        </is>
      </c>
      <c r="B4" s="11" t="inlineStr">
        <is>
          <t>Gamma Industries</t>
        </is>
      </c>
      <c r="C4" s="11" t="inlineStr">
        <is>
          <t>81387272639</t>
        </is>
      </c>
      <c r="D4" s="10" t="inlineStr">
        <is>
          <t>Retail</t>
        </is>
      </c>
      <c r="E4" s="11" t="inlineStr">
        <is>
          <t>Sig. Sara Rossi</t>
        </is>
      </c>
      <c r="F4" s="11" t="inlineStr">
        <is>
          <t>info@gammaindustries.it</t>
        </is>
      </c>
      <c r="G4" s="11" t="inlineStr">
        <is>
          <t>+39 321 5694074</t>
        </is>
      </c>
      <c r="H4" s="11" t="inlineStr">
        <is>
          <t>Via Venezia 127</t>
        </is>
      </c>
      <c r="I4" s="11" t="inlineStr">
        <is>
          <t>Torino</t>
        </is>
      </c>
      <c r="J4" s="10" t="inlineStr">
        <is>
          <t>39444</t>
        </is>
      </c>
    </row>
    <row r="5">
      <c r="A5" s="14" t="inlineStr">
        <is>
          <t>CLI-004</t>
        </is>
      </c>
      <c r="B5" s="15" t="inlineStr">
        <is>
          <t>Delta Tech</t>
        </is>
      </c>
      <c r="C5" s="15" t="inlineStr">
        <is>
          <t>29515823175</t>
        </is>
      </c>
      <c r="D5" s="14" t="inlineStr">
        <is>
          <t>Servizi</t>
        </is>
      </c>
      <c r="E5" s="15" t="inlineStr">
        <is>
          <t>Ing. Sara Rossi</t>
        </is>
      </c>
      <c r="F5" s="15" t="inlineStr">
        <is>
          <t>info@deltatech.it</t>
        </is>
      </c>
      <c r="G5" s="15" t="inlineStr">
        <is>
          <t>+39 342 7899706</t>
        </is>
      </c>
      <c r="H5" s="15" t="inlineStr">
        <is>
          <t>Via Venezia 55</t>
        </is>
      </c>
      <c r="I5" s="15" t="inlineStr">
        <is>
          <t>Bologna</t>
        </is>
      </c>
      <c r="J5" s="14" t="inlineStr">
        <is>
          <t>96025</t>
        </is>
      </c>
    </row>
    <row r="6">
      <c r="A6" s="10" t="inlineStr">
        <is>
          <t>CLI-005</t>
        </is>
      </c>
      <c r="B6" s="11" t="inlineStr">
        <is>
          <t>Epsilon Group</t>
        </is>
      </c>
      <c r="C6" s="11" t="inlineStr">
        <is>
          <t>89079893844</t>
        </is>
      </c>
      <c r="D6" s="10" t="inlineStr">
        <is>
          <t>Education</t>
        </is>
      </c>
      <c r="E6" s="11" t="inlineStr">
        <is>
          <t>Dott. Giulia Verdi</t>
        </is>
      </c>
      <c r="F6" s="11" t="inlineStr">
        <is>
          <t>info@epsilongroup.it</t>
        </is>
      </c>
      <c r="G6" s="11" t="inlineStr">
        <is>
          <t>+39 300 7966677</t>
        </is>
      </c>
      <c r="H6" s="11" t="inlineStr">
        <is>
          <t>Via Roma 51</t>
        </is>
      </c>
      <c r="I6" s="11" t="inlineStr">
        <is>
          <t>Napoli</t>
        </is>
      </c>
      <c r="J6" s="10" t="inlineStr">
        <is>
          <t>57955</t>
        </is>
      </c>
    </row>
    <row r="7">
      <c r="A7" s="14" t="inlineStr">
        <is>
          <t>CLI-006</t>
        </is>
      </c>
      <c r="B7" s="15" t="inlineStr">
        <is>
          <t>Zeta Corporation</t>
        </is>
      </c>
      <c r="C7" s="15" t="inlineStr">
        <is>
          <t>99864719903</t>
        </is>
      </c>
      <c r="D7" s="14" t="inlineStr">
        <is>
          <t>Tecnologia</t>
        </is>
      </c>
      <c r="E7" s="15" t="inlineStr">
        <is>
          <t>Dott. Sara Verdi</t>
        </is>
      </c>
      <c r="F7" s="15" t="inlineStr">
        <is>
          <t>info@zetacorporation.it</t>
        </is>
      </c>
      <c r="G7" s="15" t="inlineStr">
        <is>
          <t>+39 394 8399932</t>
        </is>
      </c>
      <c r="H7" s="15" t="inlineStr">
        <is>
          <t>Via Venezia 65</t>
        </is>
      </c>
      <c r="I7" s="15" t="inlineStr">
        <is>
          <t>Napoli</t>
        </is>
      </c>
      <c r="J7" s="14" t="inlineStr">
        <is>
          <t>41577</t>
        </is>
      </c>
    </row>
    <row r="8">
      <c r="A8" s="10" t="inlineStr">
        <is>
          <t>CLI-007</t>
        </is>
      </c>
      <c r="B8" s="11" t="inlineStr">
        <is>
          <t>Eta Services</t>
        </is>
      </c>
      <c r="C8" s="11" t="inlineStr">
        <is>
          <t>97827583595</t>
        </is>
      </c>
      <c r="D8" s="10" t="inlineStr">
        <is>
          <t>Education</t>
        </is>
      </c>
      <c r="E8" s="11" t="inlineStr">
        <is>
          <t>Ing. Luca Verdi</t>
        </is>
      </c>
      <c r="F8" s="11" t="inlineStr">
        <is>
          <t>info@etaservices.it</t>
        </is>
      </c>
      <c r="G8" s="11" t="inlineStr">
        <is>
          <t>+39 312 5870414</t>
        </is>
      </c>
      <c r="H8" s="11" t="inlineStr">
        <is>
          <t>Via Milano 33</t>
        </is>
      </c>
      <c r="I8" s="11" t="inlineStr">
        <is>
          <t>Napoli</t>
        </is>
      </c>
      <c r="J8" s="10" t="inlineStr">
        <is>
          <t>25224</t>
        </is>
      </c>
    </row>
    <row r="9">
      <c r="A9" s="14" t="inlineStr">
        <is>
          <t>CLI-008</t>
        </is>
      </c>
      <c r="B9" s="15" t="inlineStr">
        <is>
          <t>Theta Company</t>
        </is>
      </c>
      <c r="C9" s="15" t="inlineStr">
        <is>
          <t>46465318950</t>
        </is>
      </c>
      <c r="D9" s="14" t="inlineStr">
        <is>
          <t>Manifatturiero</t>
        </is>
      </c>
      <c r="E9" s="15" t="inlineStr">
        <is>
          <t>Dott. Luca Verdi</t>
        </is>
      </c>
      <c r="F9" s="15" t="inlineStr">
        <is>
          <t>info@thetacompany.it</t>
        </is>
      </c>
      <c r="G9" s="15" t="inlineStr">
        <is>
          <t>+39 314 3682484</t>
        </is>
      </c>
      <c r="H9" s="15" t="inlineStr">
        <is>
          <t>Via Milano 8</t>
        </is>
      </c>
      <c r="I9" s="15" t="inlineStr">
        <is>
          <t>Torino</t>
        </is>
      </c>
      <c r="J9" s="14" t="inlineStr">
        <is>
          <t>81340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18" customWidth="1" min="3" max="3"/>
    <col width="15" customWidth="1" min="4" max="4"/>
    <col width="15" customWidth="1" min="5" max="5"/>
    <col width="20" customWidth="1" min="6" max="6"/>
    <col width="18" customWidth="1" min="7" max="7"/>
    <col width="15" customWidth="1" min="8" max="8"/>
  </cols>
  <sheetData>
    <row r="1">
      <c r="A1" s="3" t="inlineStr">
        <is>
          <t>ID Risorsa</t>
        </is>
      </c>
      <c r="B1" s="3" t="inlineStr">
        <is>
          <t>Nome Risorsa</t>
        </is>
      </c>
      <c r="C1" s="3" t="inlineStr">
        <is>
          <t>Ruolo</t>
        </is>
      </c>
      <c r="D1" s="3" t="inlineStr">
        <is>
          <t>Costo Orario (€)</t>
        </is>
      </c>
      <c r="E1" s="3" t="inlineStr">
        <is>
          <t>Disponibilità %</t>
        </is>
      </c>
      <c r="F1" s="3" t="inlineStr">
        <is>
          <t>Competenze</t>
        </is>
      </c>
      <c r="G1" s="3" t="inlineStr">
        <is>
          <t>Commessa Assegnata</t>
        </is>
      </c>
      <c r="H1" s="3" t="inlineStr">
        <is>
          <t>Ore Allocate</t>
        </is>
      </c>
    </row>
    <row r="2">
      <c r="A2" s="10" t="inlineStr">
        <is>
          <t>RIS-001</t>
        </is>
      </c>
      <c r="B2" s="11" t="inlineStr">
        <is>
          <t>Marco Rossi</t>
        </is>
      </c>
      <c r="C2" s="10" t="inlineStr">
        <is>
          <t>QA Tester</t>
        </is>
      </c>
      <c r="D2" s="19" t="n">
        <v>111</v>
      </c>
      <c r="E2" s="26" t="n">
        <v>60</v>
      </c>
      <c r="F2" s="11" t="inlineStr">
        <is>
          <t>UI/UX, Figma</t>
        </is>
      </c>
      <c r="G2" s="10" t="inlineStr">
        <is>
          <t>COM-2024-010</t>
        </is>
      </c>
      <c r="H2" s="20" t="n">
        <v>27</v>
      </c>
    </row>
    <row r="3">
      <c r="A3" s="14" t="inlineStr">
        <is>
          <t>RIS-002</t>
        </is>
      </c>
      <c r="B3" s="15" t="inlineStr">
        <is>
          <t>Luca Rossi</t>
        </is>
      </c>
      <c r="C3" s="14" t="inlineStr">
        <is>
          <t>Developer Senior</t>
        </is>
      </c>
      <c r="D3" s="23" t="n">
        <v>29</v>
      </c>
      <c r="E3" s="27" t="n">
        <v>80</v>
      </c>
      <c r="F3" s="15" t="inlineStr">
        <is>
          <t>Java, Python</t>
        </is>
      </c>
      <c r="G3" s="14" t="inlineStr">
        <is>
          <t>COM-2024-011</t>
        </is>
      </c>
      <c r="H3" s="24" t="n">
        <v>0</v>
      </c>
    </row>
    <row r="4">
      <c r="A4" s="10" t="inlineStr">
        <is>
          <t>RIS-003</t>
        </is>
      </c>
      <c r="B4" s="11" t="inlineStr">
        <is>
          <t>Luca Verdi</t>
        </is>
      </c>
      <c r="C4" s="10" t="inlineStr">
        <is>
          <t>Designer</t>
        </is>
      </c>
      <c r="D4" s="19" t="n">
        <v>112</v>
      </c>
      <c r="E4" s="26" t="n">
        <v>75</v>
      </c>
      <c r="F4" s="11" t="inlineStr">
        <is>
          <t>SQL, MongoDB</t>
        </is>
      </c>
      <c r="G4" s="10" t="inlineStr">
        <is>
          <t>COM-2024-013</t>
        </is>
      </c>
      <c r="H4" s="20" t="n">
        <v>23</v>
      </c>
    </row>
    <row r="5">
      <c r="A5" s="14" t="inlineStr">
        <is>
          <t>RIS-004</t>
        </is>
      </c>
      <c r="B5" s="15" t="inlineStr">
        <is>
          <t>Luca Neri</t>
        </is>
      </c>
      <c r="C5" s="14" t="inlineStr">
        <is>
          <t>Analista</t>
        </is>
      </c>
      <c r="D5" s="23" t="n">
        <v>90</v>
      </c>
      <c r="E5" s="27" t="n">
        <v>70</v>
      </c>
      <c r="F5" s="15" t="inlineStr">
        <is>
          <t>Java, Python</t>
        </is>
      </c>
      <c r="G5" s="14" t="inlineStr">
        <is>
          <t>COM-2024-018</t>
        </is>
      </c>
      <c r="H5" s="24" t="n">
        <v>57</v>
      </c>
    </row>
    <row r="6">
      <c r="A6" s="10" t="inlineStr">
        <is>
          <t>RIS-005</t>
        </is>
      </c>
      <c r="B6" s="11" t="inlineStr">
        <is>
          <t>Giulia Rossi</t>
        </is>
      </c>
      <c r="C6" s="10" t="inlineStr">
        <is>
          <t>QA Tester</t>
        </is>
      </c>
      <c r="D6" s="19" t="n">
        <v>110</v>
      </c>
      <c r="E6" s="26" t="n">
        <v>93</v>
      </c>
      <c r="F6" s="11" t="inlineStr">
        <is>
          <t>UI/UX, Figma</t>
        </is>
      </c>
      <c r="G6" s="10" t="inlineStr">
        <is>
          <t>COM-2024-022</t>
        </is>
      </c>
      <c r="H6" s="20" t="n">
        <v>102</v>
      </c>
    </row>
    <row r="7">
      <c r="A7" s="14" t="inlineStr">
        <is>
          <t>RIS-006</t>
        </is>
      </c>
      <c r="B7" s="15" t="inlineStr">
        <is>
          <t>Sara Bianchi</t>
        </is>
      </c>
      <c r="C7" s="14" t="inlineStr">
        <is>
          <t>Analista</t>
        </is>
      </c>
      <c r="D7" s="23" t="n">
        <v>54</v>
      </c>
      <c r="E7" s="27" t="n">
        <v>92</v>
      </c>
      <c r="F7" s="15" t="inlineStr">
        <is>
          <t>DevOps, AWS</t>
        </is>
      </c>
      <c r="G7" s="14" t="inlineStr"/>
      <c r="H7" s="24" t="n">
        <v>0</v>
      </c>
    </row>
    <row r="8">
      <c r="A8" s="10" t="inlineStr">
        <is>
          <t>RIS-007</t>
        </is>
      </c>
      <c r="B8" s="11" t="inlineStr">
        <is>
          <t>Anna Rossi</t>
        </is>
      </c>
      <c r="C8" s="10" t="inlineStr">
        <is>
          <t>QA Tester</t>
        </is>
      </c>
      <c r="D8" s="19" t="n">
        <v>113</v>
      </c>
      <c r="E8" s="26" t="n">
        <v>67</v>
      </c>
      <c r="F8" s="11" t="inlineStr">
        <is>
          <t>React, Angular</t>
        </is>
      </c>
      <c r="G8" s="10" t="inlineStr"/>
      <c r="H8" s="20" t="n">
        <v>0</v>
      </c>
    </row>
    <row r="9">
      <c r="A9" s="14" t="inlineStr">
        <is>
          <t>RIS-008</t>
        </is>
      </c>
      <c r="B9" s="15" t="inlineStr">
        <is>
          <t>Anna Rossi</t>
        </is>
      </c>
      <c r="C9" s="14" t="inlineStr">
        <is>
          <t>Developer Junior</t>
        </is>
      </c>
      <c r="D9" s="23" t="n">
        <v>119</v>
      </c>
      <c r="E9" s="27" t="n">
        <v>88</v>
      </c>
      <c r="F9" s="15" t="inlineStr">
        <is>
          <t>SQL, MongoDB</t>
        </is>
      </c>
      <c r="G9" s="14" t="inlineStr">
        <is>
          <t>COM-2024-006</t>
        </is>
      </c>
      <c r="H9" s="24" t="n">
        <v>47</v>
      </c>
    </row>
    <row r="10">
      <c r="A10" s="10" t="inlineStr">
        <is>
          <t>RIS-009</t>
        </is>
      </c>
      <c r="B10" s="11" t="inlineStr">
        <is>
          <t>Marco Rossi</t>
        </is>
      </c>
      <c r="C10" s="10" t="inlineStr">
        <is>
          <t>Project Manager</t>
        </is>
      </c>
      <c r="D10" s="19" t="n">
        <v>76</v>
      </c>
      <c r="E10" s="26" t="n">
        <v>98</v>
      </c>
      <c r="F10" s="11" t="inlineStr">
        <is>
          <t>SQL, MongoDB</t>
        </is>
      </c>
      <c r="G10" s="10" t="inlineStr">
        <is>
          <t>COM-2024-017</t>
        </is>
      </c>
      <c r="H10" s="20" t="n">
        <v>0</v>
      </c>
    </row>
    <row r="11">
      <c r="A11" s="14" t="inlineStr">
        <is>
          <t>RIS-010</t>
        </is>
      </c>
      <c r="B11" s="15" t="inlineStr">
        <is>
          <t>Luca Verdi</t>
        </is>
      </c>
      <c r="C11" s="14" t="inlineStr">
        <is>
          <t>Project Manager</t>
        </is>
      </c>
      <c r="D11" s="23" t="n">
        <v>71</v>
      </c>
      <c r="E11" s="27" t="n">
        <v>83</v>
      </c>
      <c r="F11" s="15" t="inlineStr">
        <is>
          <t>SQL, MongoDB</t>
        </is>
      </c>
      <c r="G11" s="14" t="inlineStr">
        <is>
          <t>COM-2024-014</t>
        </is>
      </c>
      <c r="H11" s="24" t="n">
        <v>26</v>
      </c>
    </row>
    <row r="12">
      <c r="A12" s="10" t="inlineStr">
        <is>
          <t>RIS-011</t>
        </is>
      </c>
      <c r="B12" s="11" t="inlineStr">
        <is>
          <t>Giulia Neri</t>
        </is>
      </c>
      <c r="C12" s="10" t="inlineStr">
        <is>
          <t>Developer Junior</t>
        </is>
      </c>
      <c r="D12" s="19" t="n">
        <v>44</v>
      </c>
      <c r="E12" s="26" t="n">
        <v>91</v>
      </c>
      <c r="F12" s="11" t="inlineStr">
        <is>
          <t>UI/UX, Figma</t>
        </is>
      </c>
      <c r="G12" s="10" t="inlineStr">
        <is>
          <t>COM-2024-019</t>
        </is>
      </c>
      <c r="H12" s="20" t="n">
        <v>78</v>
      </c>
    </row>
    <row r="13">
      <c r="A13" s="14" t="inlineStr">
        <is>
          <t>RIS-012</t>
        </is>
      </c>
      <c r="B13" s="15" t="inlineStr">
        <is>
          <t>Luca Neri</t>
        </is>
      </c>
      <c r="C13" s="14" t="inlineStr">
        <is>
          <t>Project Manager</t>
        </is>
      </c>
      <c r="D13" s="23" t="n">
        <v>109</v>
      </c>
      <c r="E13" s="27" t="n">
        <v>75</v>
      </c>
      <c r="F13" s="15" t="inlineStr">
        <is>
          <t>React, Angular</t>
        </is>
      </c>
      <c r="G13" s="14" t="inlineStr"/>
      <c r="H13" s="24" t="n">
        <v>0</v>
      </c>
    </row>
    <row r="14">
      <c r="A14" s="10" t="inlineStr">
        <is>
          <t>RIS-013</t>
        </is>
      </c>
      <c r="B14" s="11" t="inlineStr">
        <is>
          <t>Paolo Rossi</t>
        </is>
      </c>
      <c r="C14" s="10" t="inlineStr">
        <is>
          <t>Developer Senior</t>
        </is>
      </c>
      <c r="D14" s="19" t="n">
        <v>32</v>
      </c>
      <c r="E14" s="26" t="n">
        <v>75</v>
      </c>
      <c r="F14" s="11" t="inlineStr">
        <is>
          <t>React, Angular</t>
        </is>
      </c>
      <c r="G14" s="10" t="inlineStr"/>
      <c r="H14" s="20" t="n">
        <v>0</v>
      </c>
    </row>
    <row r="15">
      <c r="A15" s="14" t="inlineStr">
        <is>
          <t>RIS-014</t>
        </is>
      </c>
      <c r="B15" s="15" t="inlineStr">
        <is>
          <t>Giulia Rossi</t>
        </is>
      </c>
      <c r="C15" s="14" t="inlineStr">
        <is>
          <t>Analista</t>
        </is>
      </c>
      <c r="D15" s="23" t="n">
        <v>90</v>
      </c>
      <c r="E15" s="27" t="n">
        <v>62</v>
      </c>
      <c r="F15" s="15" t="inlineStr">
        <is>
          <t>Testing, Selenium</t>
        </is>
      </c>
      <c r="G15" s="14" t="inlineStr"/>
      <c r="H15" s="24" t="n">
        <v>14</v>
      </c>
    </row>
    <row r="16">
      <c r="A16" s="10" t="inlineStr">
        <is>
          <t>RIS-015</t>
        </is>
      </c>
      <c r="B16" s="11" t="inlineStr">
        <is>
          <t>Sara Bianchi</t>
        </is>
      </c>
      <c r="C16" s="10" t="inlineStr">
        <is>
          <t>Developer Senior</t>
        </is>
      </c>
      <c r="D16" s="19" t="n">
        <v>48</v>
      </c>
      <c r="E16" s="26" t="n">
        <v>63</v>
      </c>
      <c r="F16" s="11" t="inlineStr">
        <is>
          <t>UI/UX, Figma</t>
        </is>
      </c>
      <c r="G16" s="10" t="inlineStr">
        <is>
          <t>COM-2024-023</t>
        </is>
      </c>
      <c r="H16" s="20" t="n">
        <v>68</v>
      </c>
    </row>
    <row r="17">
      <c r="A17" s="14" t="inlineStr">
        <is>
          <t>RIS-016</t>
        </is>
      </c>
      <c r="B17" s="15" t="inlineStr">
        <is>
          <t>Luca Verdi</t>
        </is>
      </c>
      <c r="C17" s="14" t="inlineStr">
        <is>
          <t>Analista</t>
        </is>
      </c>
      <c r="D17" s="23" t="n">
        <v>78</v>
      </c>
      <c r="E17" s="27" t="n">
        <v>79</v>
      </c>
      <c r="F17" s="15" t="inlineStr">
        <is>
          <t>SQL, MongoDB</t>
        </is>
      </c>
      <c r="G17" s="14" t="inlineStr">
        <is>
          <t>COM-2024-024</t>
        </is>
      </c>
      <c r="H17" s="24" t="n">
        <v>116</v>
      </c>
    </row>
    <row r="18">
      <c r="A18" s="10" t="inlineStr">
        <is>
          <t>RIS-017</t>
        </is>
      </c>
      <c r="B18" s="11" t="inlineStr">
        <is>
          <t>Anna Rossi</t>
        </is>
      </c>
      <c r="C18" s="10" t="inlineStr">
        <is>
          <t>Developer Junior</t>
        </is>
      </c>
      <c r="D18" s="19" t="n">
        <v>57</v>
      </c>
      <c r="E18" s="26" t="n">
        <v>83</v>
      </c>
      <c r="F18" s="11" t="inlineStr">
        <is>
          <t>React, Angular</t>
        </is>
      </c>
      <c r="G18" s="10" t="inlineStr">
        <is>
          <t>COM-2024-010</t>
        </is>
      </c>
      <c r="H18" s="20" t="n">
        <v>150</v>
      </c>
    </row>
    <row r="19">
      <c r="A19" s="14" t="inlineStr">
        <is>
          <t>RIS-018</t>
        </is>
      </c>
      <c r="B19" s="15" t="inlineStr">
        <is>
          <t>Marco Rossi</t>
        </is>
      </c>
      <c r="C19" s="14" t="inlineStr">
        <is>
          <t>Project Manager</t>
        </is>
      </c>
      <c r="D19" s="23" t="n">
        <v>63</v>
      </c>
      <c r="E19" s="27" t="n">
        <v>76</v>
      </c>
      <c r="F19" s="15" t="inlineStr">
        <is>
          <t>DevOps, AWS</t>
        </is>
      </c>
      <c r="G19" s="14" t="inlineStr">
        <is>
          <t>COM-2024-024</t>
        </is>
      </c>
      <c r="H19" s="24" t="n">
        <v>47</v>
      </c>
    </row>
    <row r="20">
      <c r="A20" s="10" t="inlineStr">
        <is>
          <t>RIS-019</t>
        </is>
      </c>
      <c r="B20" s="11" t="inlineStr">
        <is>
          <t>Giulia Bianchi</t>
        </is>
      </c>
      <c r="C20" s="10" t="inlineStr">
        <is>
          <t>Project Manager</t>
        </is>
      </c>
      <c r="D20" s="19" t="n">
        <v>63</v>
      </c>
      <c r="E20" s="26" t="n">
        <v>87</v>
      </c>
      <c r="F20" s="11" t="inlineStr">
        <is>
          <t>DevOps, AWS</t>
        </is>
      </c>
      <c r="G20" s="10" t="inlineStr">
        <is>
          <t>COM-2024-003</t>
        </is>
      </c>
      <c r="H20" s="20" t="n">
        <v>62</v>
      </c>
    </row>
    <row r="21">
      <c r="A21" s="14" t="inlineStr">
        <is>
          <t>RIS-020</t>
        </is>
      </c>
      <c r="B21" s="15" t="inlineStr">
        <is>
          <t>Marco Neri</t>
        </is>
      </c>
      <c r="C21" s="14" t="inlineStr">
        <is>
          <t>QA Tester</t>
        </is>
      </c>
      <c r="D21" s="23" t="n">
        <v>60</v>
      </c>
      <c r="E21" s="27" t="n">
        <v>78</v>
      </c>
      <c r="F21" s="15" t="inlineStr">
        <is>
          <t>SQL, MongoDB</t>
        </is>
      </c>
      <c r="G21" s="14" t="inlineStr">
        <is>
          <t>COM-2024-025</t>
        </is>
      </c>
      <c r="H21" s="24" t="n">
        <v>8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H43"/>
  <sheetViews>
    <sheetView workbookViewId="0">
      <selection activeCell="A1" sqref="A1"/>
    </sheetView>
  </sheetViews>
  <sheetFormatPr baseColWidth="8" defaultRowHeight="15"/>
  <cols>
    <col width="30" customWidth="1" min="2" max="2"/>
    <col width="60" customWidth="1" min="4" max="4"/>
  </cols>
  <sheetData>
    <row r="2">
      <c r="B2" s="28" t="inlineStr">
        <is>
          <t>GUIDA ALL'USO - GESTIONE COMMESSE</t>
        </is>
      </c>
    </row>
    <row r="4">
      <c r="B4" s="29" t="inlineStr"/>
      <c r="D4" s="29" t="inlineStr"/>
    </row>
    <row r="5">
      <c r="B5" s="8" t="inlineStr">
        <is>
          <t>PANORAMICA</t>
        </is>
      </c>
    </row>
    <row r="6">
      <c r="B6" s="29" t="inlineStr">
        <is>
          <t>Questo modello Excel permette di gestire commesse, clienti e risorse in modo professionale.</t>
        </is>
      </c>
      <c r="D6" s="29" t="inlineStr"/>
    </row>
    <row r="7">
      <c r="B7" s="29" t="inlineStr"/>
      <c r="D7" s="29" t="inlineStr"/>
    </row>
    <row r="8">
      <c r="B8" s="8" t="inlineStr">
        <is>
          <t>FOGLI DI LAVORO</t>
        </is>
      </c>
    </row>
    <row r="9">
      <c r="B9" s="30" t="inlineStr">
        <is>
          <t>1. Dashboard</t>
        </is>
      </c>
      <c r="D9" s="29" t="inlineStr">
        <is>
          <t>Vista riassuntiva con KPI principali e grafici</t>
        </is>
      </c>
    </row>
    <row r="10">
      <c r="B10" s="30" t="inlineStr">
        <is>
          <t>2. Gestione Commesse</t>
        </is>
      </c>
      <c r="D10" s="29" t="inlineStr">
        <is>
          <t>Elenco completo di tutte le commesse con dettagli e stato avanzamento</t>
        </is>
      </c>
    </row>
    <row r="11">
      <c r="B11" s="30" t="inlineStr">
        <is>
          <t>3. Anagrafica Clienti</t>
        </is>
      </c>
      <c r="D11" s="29" t="inlineStr">
        <is>
          <t>Database completo dei clienti con informazioni di contatto</t>
        </is>
      </c>
    </row>
    <row r="12">
      <c r="B12" s="30" t="inlineStr">
        <is>
          <t>4. Risorse e Costi</t>
        </is>
      </c>
      <c r="D12" s="29" t="inlineStr">
        <is>
          <t>Gestione delle risorse umane e allocazione ore</t>
        </is>
      </c>
    </row>
    <row r="13">
      <c r="B13" s="29" t="inlineStr"/>
      <c r="D13" s="29" t="inlineStr"/>
    </row>
    <row r="14">
      <c r="B14" s="8" t="inlineStr">
        <is>
          <t>COME USARE IL MODELLO</t>
        </is>
      </c>
    </row>
    <row r="15">
      <c r="B15" s="30" t="inlineStr">
        <is>
          <t>Aggiungere una commessa:</t>
        </is>
      </c>
      <c r="D15" s="29" t="inlineStr">
        <is>
          <t>Vai al foglio 'Gestione Commesse' e compila una nuova riga con tutti i dati</t>
        </is>
      </c>
    </row>
    <row r="16">
      <c r="B16" s="30" t="inlineStr">
        <is>
          <t>Modificare lo stato:</t>
        </is>
      </c>
      <c r="D16" s="29" t="inlineStr">
        <is>
          <t>Usa il menu a tendina nella colonna 'Stato' per aggiornare lo stato della commessa</t>
        </is>
      </c>
    </row>
    <row r="17">
      <c r="B17" s="30" t="inlineStr">
        <is>
          <t>Monitorare le ore:</t>
        </is>
      </c>
      <c r="D17" s="29" t="inlineStr">
        <is>
          <t>Aggiorna le ore lavorate nella colonna H per tracciare l'avanzamento</t>
        </is>
      </c>
    </row>
    <row r="18">
      <c r="B18" s="30" t="inlineStr">
        <is>
          <t>Assegnare risorse:</t>
        </is>
      </c>
      <c r="D18" s="29" t="inlineStr">
        <is>
          <t>Nel foglio 'Risorse e Costi' associa le risorse alle commesse</t>
        </is>
      </c>
    </row>
    <row r="19">
      <c r="B19" s="29" t="inlineStr"/>
      <c r="D19" s="29" t="inlineStr"/>
    </row>
    <row r="20">
      <c r="B20" s="8" t="inlineStr">
        <is>
          <t>INDICATORI CHIAVE (KPI)</t>
        </is>
      </c>
    </row>
    <row r="21">
      <c r="B21" s="31" t="inlineStr">
        <is>
          <t>Commesse Attive:</t>
        </is>
      </c>
      <c r="D21" s="32" t="inlineStr">
        <is>
          <t>Numero totale di commesse con stato 'In Corso'</t>
        </is>
      </c>
    </row>
    <row r="22">
      <c r="B22" s="31" t="inlineStr">
        <is>
          <t>Fatturato Totale:</t>
        </is>
      </c>
      <c r="D22" s="32" t="inlineStr">
        <is>
          <t>Somma del valore di tutte le commesse</t>
        </is>
      </c>
    </row>
    <row r="23">
      <c r="B23" s="31" t="inlineStr">
        <is>
          <t>Margine Medio:</t>
        </is>
      </c>
      <c r="D23" s="32" t="inlineStr">
        <is>
          <t>Percentuale media di margine su tutte le commesse</t>
        </is>
      </c>
    </row>
    <row r="24">
      <c r="B24" s="31" t="inlineStr">
        <is>
          <t>Ore Pianificate:</t>
        </is>
      </c>
      <c r="D24" s="32" t="inlineStr">
        <is>
          <t>Totale delle ore stimate per tutte le commesse</t>
        </is>
      </c>
    </row>
    <row r="25">
      <c r="B25" s="29" t="inlineStr"/>
      <c r="D25" s="29" t="inlineStr"/>
    </row>
    <row r="26">
      <c r="B26" s="8" t="inlineStr">
        <is>
          <t>FORMULE E CALCOLI</t>
        </is>
      </c>
    </row>
    <row r="27">
      <c r="B27" s="29" t="inlineStr">
        <is>
          <t>- Il margine % è calcolabile come: (Valore - Costi) / Valore</t>
        </is>
      </c>
      <c r="D27" s="29" t="inlineStr"/>
    </row>
    <row r="28">
      <c r="B28" s="29" t="inlineStr">
        <is>
          <t>- Le ore lavorate vengono confrontate con le ore stimate</t>
        </is>
      </c>
      <c r="D28" s="29" t="inlineStr"/>
    </row>
    <row r="29">
      <c r="B29" s="29" t="inlineStr">
        <is>
          <t>- I giorni rimanenti sono calcolati automaticamente dalla data di fine</t>
        </is>
      </c>
      <c r="D29" s="29" t="inlineStr"/>
    </row>
    <row r="30">
      <c r="B30" s="29" t="inlineStr"/>
      <c r="D30" s="29" t="inlineStr"/>
    </row>
    <row r="31">
      <c r="B31" s="8" t="inlineStr">
        <is>
          <t>CONSIGLI PER L'USO</t>
        </is>
      </c>
    </row>
    <row r="32">
      <c r="B32" s="33" t="inlineStr">
        <is>
          <t>✓ Aggiorna regolarmente le ore lavorate</t>
        </is>
      </c>
    </row>
    <row r="33">
      <c r="B33" s="33" t="inlineStr">
        <is>
          <t>✓ Verifica le scadenze nella Dashboard</t>
        </is>
      </c>
    </row>
    <row r="34">
      <c r="B34" s="33" t="inlineStr">
        <is>
          <t>✓ Mantieni aggiornata l'anagrafica clienti</t>
        </is>
      </c>
    </row>
    <row r="35">
      <c r="B35" s="33" t="inlineStr">
        <is>
          <t>✓ Monitora l'allocazione delle risorse</t>
        </is>
      </c>
    </row>
    <row r="36">
      <c r="B36" s="33" t="inlineStr">
        <is>
          <t>✓ Usa i filtri per analisi specifiche</t>
        </is>
      </c>
    </row>
    <row r="37">
      <c r="B37" s="29" t="inlineStr"/>
      <c r="D37" s="29" t="inlineStr"/>
    </row>
    <row r="38">
      <c r="B38" s="8" t="inlineStr">
        <is>
          <t>PERSONALIZZAZIONE</t>
        </is>
      </c>
    </row>
    <row r="39">
      <c r="B39" s="29" t="inlineStr">
        <is>
          <t>Puoi personalizzare:</t>
        </is>
      </c>
      <c r="D39" s="29" t="inlineStr"/>
    </row>
    <row r="40">
      <c r="B40" s="29" t="inlineStr">
        <is>
          <t>- Stati delle commesse (colonna F)</t>
        </is>
      </c>
      <c r="D40" s="29" t="inlineStr"/>
    </row>
    <row r="41">
      <c r="B41" s="29" t="inlineStr">
        <is>
          <t>- Settori dei clienti</t>
        </is>
      </c>
      <c r="D41" s="29" t="inlineStr"/>
    </row>
    <row r="42">
      <c r="B42" s="29" t="inlineStr">
        <is>
          <t>- Ruoli delle risorse</t>
        </is>
      </c>
      <c r="D42" s="29" t="inlineStr"/>
    </row>
    <row r="43">
      <c r="B43" s="29" t="inlineStr">
        <is>
          <t>- Colori e formattazione</t>
        </is>
      </c>
      <c r="D43" s="29" t="inlineStr"/>
    </row>
  </sheetData>
  <mergeCells count="13">
    <mergeCell ref="B2:H2"/>
    <mergeCell ref="B5:H5"/>
    <mergeCell ref="B8:H8"/>
    <mergeCell ref="B14:H14"/>
    <mergeCell ref="B20:H20"/>
    <mergeCell ref="B26:H26"/>
    <mergeCell ref="B31:H31"/>
    <mergeCell ref="B32:H32"/>
    <mergeCell ref="B33:H33"/>
    <mergeCell ref="B34:H34"/>
    <mergeCell ref="B35:H35"/>
    <mergeCell ref="B36:H36"/>
    <mergeCell ref="B38:H3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2026-01-09T18:06:53Z</dcterms:created>
  <dcterms:modified xmlns:dcterms="http://purl.org/dc/terms/" xmlns:xsi="http://www.w3.org/2001/XMLSchema-instance" xsi:type="dcterms:W3CDTF">2026-01-09T18:06:53Z</dcterms:modified>
</cp:coreProperties>
</file>