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Contratti" sheetId="1" state="visible" r:id="rId1"/>
    <sheet xmlns:r="http://schemas.openxmlformats.org/officeDocument/2006/relationships" name="Contratti" sheetId="2" state="visible" r:id="rId2"/>
    <sheet xmlns:r="http://schemas.openxmlformats.org/officeDocument/2006/relationships" name="Scadenzario" sheetId="3" state="visible" r:id="rId3"/>
    <sheet xmlns:r="http://schemas.openxmlformats.org/officeDocument/2006/relationships" name="Analisi Fornitori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#,##0.00 €"/>
  </numFmts>
  <fonts count="27">
    <font>
      <name val="Calibri"/>
      <family val="2"/>
      <color theme="1"/>
      <sz val="11"/>
      <scheme val="minor"/>
    </font>
    <font>
      <name val="Arial"/>
      <b val="1"/>
      <color rgb="00FFFFFF"/>
      <sz val="24"/>
    </font>
    <font>
      <name val="Arial"/>
      <i val="1"/>
      <color rgb="00666666"/>
      <sz val="11"/>
    </font>
    <font>
      <name val="Arial"/>
      <b val="1"/>
      <color rgb="00FFFFFF"/>
      <sz val="10"/>
    </font>
    <font>
      <name val="Arial"/>
      <b val="1"/>
      <color rgb="0010B981"/>
      <sz val="18"/>
    </font>
    <font>
      <name val="Arial"/>
      <b val="1"/>
      <color rgb="003B82F6"/>
      <sz val="18"/>
    </font>
    <font>
      <name val="Arial"/>
      <b val="1"/>
      <color rgb="00F59E0B"/>
      <sz val="18"/>
    </font>
    <font>
      <name val="Arial"/>
      <b val="1"/>
      <color rgb="008B5CF6"/>
      <sz val="18"/>
    </font>
    <font>
      <name val="Arial"/>
      <b val="1"/>
      <color rgb="00FFFFFF"/>
      <sz val="12"/>
    </font>
    <font>
      <name val="Arial"/>
      <b val="1"/>
      <color rgb="001E3A8A"/>
      <sz val="11"/>
    </font>
    <font>
      <name val="Arial"/>
      <color rgb="0010B981"/>
      <sz val="16"/>
    </font>
    <font>
      <name val="Arial"/>
      <b val="1"/>
      <sz val="10"/>
    </font>
    <font>
      <name val="Arial"/>
      <i val="1"/>
      <color rgb="00666666"/>
      <sz val="9"/>
    </font>
    <font>
      <name val="Arial"/>
      <color rgb="00F59E0B"/>
      <sz val="16"/>
    </font>
    <font>
      <name val="Arial"/>
      <color rgb="00DC2626"/>
      <sz val="16"/>
    </font>
    <font>
      <name val="Arial"/>
      <color rgb="003B82F6"/>
      <sz val="16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065F46"/>
      <sz val="10"/>
    </font>
    <font>
      <name val="Arial"/>
      <b val="1"/>
      <color rgb="0092400E"/>
      <sz val="10"/>
    </font>
    <font>
      <name val="Arial"/>
      <b val="1"/>
      <color rgb="00FFFFFF"/>
      <sz val="16"/>
    </font>
    <font>
      <name val="Arial"/>
      <b val="1"/>
      <sz val="11"/>
    </font>
    <font>
      <name val="Arial"/>
      <b val="1"/>
      <color rgb="00FFFFFF"/>
      <sz val="18"/>
    </font>
    <font>
      <name val="Arial"/>
      <b val="1"/>
      <color rgb="001E3A8A"/>
      <sz val="13"/>
    </font>
    <font>
      <name val="Arial"/>
      <b val="1"/>
      <color rgb="001F2937"/>
      <sz val="10"/>
    </font>
    <font>
      <name val="Arial"/>
      <color rgb="004B5563"/>
      <sz val="10"/>
    </font>
    <font>
      <name val="Arial"/>
      <i val="1"/>
      <color rgb="009CA3AF"/>
      <sz val="9"/>
    </font>
  </fonts>
  <fills count="14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8B5CF6"/>
        <bgColor rgb="008B5CF6"/>
      </patternFill>
    </fill>
    <fill>
      <patternFill patternType="solid">
        <fgColor rgb="00DC2626"/>
        <bgColor rgb="00DC2626"/>
      </patternFill>
    </fill>
    <fill>
      <patternFill patternType="solid">
        <fgColor rgb="00F3F4F6"/>
        <bgColor rgb="00F3F4F6"/>
      </patternFill>
    </fill>
    <fill>
      <patternFill patternType="solid">
        <fgColor rgb="00D1FAE5"/>
        <bgColor rgb="00D1FAE5"/>
      </patternFill>
    </fill>
    <fill>
      <patternFill patternType="solid">
        <fgColor rgb="00FEF3C7"/>
        <bgColor rgb="00FEF3C7"/>
      </patternFill>
    </fill>
    <fill>
      <patternFill patternType="solid">
        <fgColor rgb="00F9FAFB"/>
        <bgColor rgb="00F9FAFB"/>
      </patternFill>
    </fill>
    <fill>
      <patternFill patternType="solid">
        <fgColor rgb="00DBEAFE"/>
        <bgColor rgb="00DBEAFE"/>
      </patternFill>
    </fill>
    <fill>
      <patternFill patternType="solid">
        <fgColor rgb="00E0E7FF"/>
        <bgColor rgb="00E0E7FF"/>
      </patternFill>
    </fill>
  </fills>
  <borders count="5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8" fillId="7" borderId="0" applyAlignment="1" pivotButton="0" quotePrefix="0" xfId="0">
      <alignment horizontal="center" vertical="center"/>
    </xf>
    <xf numFmtId="0" fontId="3" fillId="2" borderId="2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center"/>
    </xf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0" borderId="0" pivotButton="0" quotePrefix="0" xfId="0"/>
    <xf numFmtId="0" fontId="14" fillId="0" borderId="0" pivotButton="0" quotePrefix="0" xfId="0"/>
    <xf numFmtId="0" fontId="15" fillId="0" borderId="0" pivotButton="0" quotePrefix="0" xfId="0"/>
    <xf numFmtId="0" fontId="16" fillId="2" borderId="2" applyAlignment="1" pivotButton="0" quotePrefix="0" xfId="0">
      <alignment horizontal="center" vertical="center" wrapText="1"/>
    </xf>
    <xf numFmtId="0" fontId="17" fillId="8" borderId="3" applyAlignment="1" pivotButton="0" quotePrefix="0" xfId="0">
      <alignment horizontal="center" vertical="center"/>
    </xf>
    <xf numFmtId="0" fontId="17" fillId="8" borderId="3" applyAlignment="1" pivotButton="0" quotePrefix="0" xfId="0">
      <alignment horizontal="left" vertical="center"/>
    </xf>
    <xf numFmtId="164" fontId="17" fillId="8" borderId="3" applyAlignment="1" pivotButton="0" quotePrefix="0" xfId="0">
      <alignment horizontal="center" vertical="center"/>
    </xf>
    <xf numFmtId="165" fontId="17" fillId="8" borderId="3" applyAlignment="1" pivotButton="0" quotePrefix="0" xfId="0">
      <alignment horizontal="right" vertical="center"/>
    </xf>
    <xf numFmtId="0" fontId="18" fillId="9" borderId="3" applyAlignment="1" pivotButton="0" quotePrefix="0" xfId="0">
      <alignment horizontal="center" vertical="center"/>
    </xf>
    <xf numFmtId="1" fontId="17" fillId="8" borderId="3" applyAlignment="1" pivotButton="0" quotePrefix="0" xfId="0">
      <alignment horizontal="center" vertical="center"/>
    </xf>
    <xf numFmtId="0" fontId="17" fillId="0" borderId="3" applyAlignment="1" pivotButton="0" quotePrefix="0" xfId="0">
      <alignment horizontal="center" vertical="center"/>
    </xf>
    <xf numFmtId="0" fontId="17" fillId="0" borderId="3" applyAlignment="1" pivotButton="0" quotePrefix="0" xfId="0">
      <alignment horizontal="left" vertical="center"/>
    </xf>
    <xf numFmtId="164" fontId="17" fillId="0" borderId="3" applyAlignment="1" pivotButton="0" quotePrefix="0" xfId="0">
      <alignment horizontal="center" vertical="center"/>
    </xf>
    <xf numFmtId="165" fontId="17" fillId="0" borderId="3" applyAlignment="1" pivotButton="0" quotePrefix="0" xfId="0">
      <alignment horizontal="right" vertical="center"/>
    </xf>
    <xf numFmtId="1" fontId="17" fillId="0" borderId="3" applyAlignment="1" pivotButton="0" quotePrefix="0" xfId="0">
      <alignment horizontal="center" vertical="center"/>
    </xf>
    <xf numFmtId="0" fontId="19" fillId="10" borderId="3" applyAlignment="1" pivotButton="0" quotePrefix="0" xfId="0">
      <alignment horizontal="center" vertical="center"/>
    </xf>
    <xf numFmtId="0" fontId="20" fillId="2" borderId="0" applyAlignment="1" pivotButton="0" quotePrefix="0" xfId="0">
      <alignment horizontal="center" vertical="center"/>
    </xf>
    <xf numFmtId="0" fontId="16" fillId="4" borderId="2" applyAlignment="1" pivotButton="0" quotePrefix="0" xfId="0">
      <alignment horizontal="center" vertical="center"/>
    </xf>
    <xf numFmtId="0" fontId="0" fillId="0" borderId="3" applyAlignment="1" pivotButton="0" quotePrefix="0" xfId="0">
      <alignment horizontal="center" vertical="center"/>
    </xf>
    <xf numFmtId="0" fontId="0" fillId="0" borderId="3" applyAlignment="1" pivotButton="0" quotePrefix="0" xfId="0">
      <alignment horizontal="left" vertical="center"/>
    </xf>
    <xf numFmtId="164" fontId="0" fillId="0" borderId="3" applyAlignment="1" pivotButton="0" quotePrefix="0" xfId="0">
      <alignment horizontal="center" vertical="center"/>
    </xf>
    <xf numFmtId="1" fontId="0" fillId="0" borderId="3" applyAlignment="1" pivotButton="0" quotePrefix="0" xfId="0">
      <alignment horizontal="center" vertical="center"/>
    </xf>
    <xf numFmtId="165" fontId="0" fillId="0" borderId="3" applyAlignment="1" pivotButton="0" quotePrefix="0" xfId="0">
      <alignment horizontal="left" vertical="center"/>
    </xf>
    <xf numFmtId="0" fontId="11" fillId="0" borderId="3" applyAlignment="1" pivotButton="0" quotePrefix="0" xfId="0">
      <alignment horizontal="center" vertical="center"/>
    </xf>
    <xf numFmtId="0" fontId="0" fillId="11" borderId="3" applyAlignment="1" pivotButton="0" quotePrefix="0" xfId="0">
      <alignment horizontal="center" vertical="center"/>
    </xf>
    <xf numFmtId="0" fontId="0" fillId="11" borderId="3" applyAlignment="1" pivotButton="0" quotePrefix="0" xfId="0">
      <alignment horizontal="left" vertical="center"/>
    </xf>
    <xf numFmtId="164" fontId="0" fillId="11" borderId="3" applyAlignment="1" pivotButton="0" quotePrefix="0" xfId="0">
      <alignment horizontal="center" vertical="center"/>
    </xf>
    <xf numFmtId="1" fontId="0" fillId="11" borderId="3" applyAlignment="1" pivotButton="0" quotePrefix="0" xfId="0">
      <alignment horizontal="center" vertical="center"/>
    </xf>
    <xf numFmtId="165" fontId="0" fillId="11" borderId="3" applyAlignment="1" pivotButton="0" quotePrefix="0" xfId="0">
      <alignment horizontal="left" vertical="center"/>
    </xf>
    <xf numFmtId="0" fontId="11" fillId="11" borderId="3" applyAlignment="1" pivotButton="0" quotePrefix="0" xfId="0">
      <alignment horizontal="center" vertical="center"/>
    </xf>
    <xf numFmtId="0" fontId="16" fillId="4" borderId="2" applyAlignment="1" pivotButton="0" quotePrefix="0" xfId="0">
      <alignment horizontal="center" vertical="center" wrapText="1"/>
    </xf>
    <xf numFmtId="10" fontId="17" fillId="0" borderId="3" applyAlignment="1" pivotButton="0" quotePrefix="0" xfId="0">
      <alignment horizontal="center" vertical="center"/>
    </xf>
    <xf numFmtId="0" fontId="17" fillId="11" borderId="3" applyAlignment="1" pivotButton="0" quotePrefix="0" xfId="0">
      <alignment horizontal="left" vertical="center"/>
    </xf>
    <xf numFmtId="0" fontId="17" fillId="11" borderId="3" applyAlignment="1" pivotButton="0" quotePrefix="0" xfId="0">
      <alignment horizontal="center" vertical="center"/>
    </xf>
    <xf numFmtId="165" fontId="17" fillId="11" borderId="3" applyAlignment="1" pivotButton="0" quotePrefix="0" xfId="0">
      <alignment horizontal="right" vertical="center"/>
    </xf>
    <xf numFmtId="164" fontId="17" fillId="11" borderId="3" applyAlignment="1" pivotButton="0" quotePrefix="0" xfId="0">
      <alignment horizontal="center" vertical="center"/>
    </xf>
    <xf numFmtId="10" fontId="17" fillId="11" borderId="3" applyAlignment="1" pivotButton="0" quotePrefix="0" xfId="0">
      <alignment horizontal="center" vertical="center"/>
    </xf>
    <xf numFmtId="0" fontId="21" fillId="12" borderId="4" applyAlignment="1" pivotButton="0" quotePrefix="0" xfId="0">
      <alignment horizontal="left" vertical="center"/>
    </xf>
    <xf numFmtId="0" fontId="21" fillId="12" borderId="4" applyAlignment="1" pivotButton="0" quotePrefix="0" xfId="0">
      <alignment horizontal="center" vertical="center"/>
    </xf>
    <xf numFmtId="165" fontId="21" fillId="12" borderId="4" applyAlignment="1" pivotButton="0" quotePrefix="0" xfId="0">
      <alignment horizontal="right" vertical="center"/>
    </xf>
    <xf numFmtId="0" fontId="0" fillId="12" borderId="4" applyAlignment="1" pivotButton="0" quotePrefix="0" xfId="0">
      <alignment horizontal="right" vertical="center"/>
    </xf>
    <xf numFmtId="0" fontId="0" fillId="12" borderId="4" applyAlignment="1" pivotButton="0" quotePrefix="0" xfId="0">
      <alignment horizontal="left" vertical="center"/>
    </xf>
    <xf numFmtId="0" fontId="22" fillId="2" borderId="0" applyAlignment="1" pivotButton="0" quotePrefix="0" xfId="0">
      <alignment horizontal="center" vertical="center"/>
    </xf>
    <xf numFmtId="0" fontId="23" fillId="13" borderId="0" applyAlignment="1" pivotButton="0" quotePrefix="0" xfId="0">
      <alignment horizontal="left" vertical="center"/>
    </xf>
    <xf numFmtId="0" fontId="24" fillId="0" borderId="0" applyAlignment="1" pivotButton="0" quotePrefix="0" xfId="0">
      <alignment horizontal="left" vertical="top"/>
    </xf>
    <xf numFmtId="0" fontId="25" fillId="0" borderId="0" applyAlignment="1" pivotButton="0" quotePrefix="0" xfId="0">
      <alignment horizontal="left" vertical="top" wrapText="1"/>
    </xf>
    <xf numFmtId="0" fontId="26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19"/>
  <sheetViews>
    <sheetView workbookViewId="0">
      <selection activeCell="A1" sqref="A1"/>
    </sheetView>
  </sheetViews>
  <sheetFormatPr baseColWidth="8" defaultRowHeight="15"/>
  <cols>
    <col width="5" customWidth="1" min="1" max="1"/>
    <col width="18" customWidth="1" min="2" max="2"/>
    <col width="18" customWidth="1" min="3" max="3"/>
    <col width="18" customWidth="1" min="4" max="4"/>
    <col width="18" customWidth="1" min="5" max="5"/>
    <col width="5" customWidth="1" min="6" max="6"/>
  </cols>
  <sheetData>
    <row r="2" ht="40" customHeight="1">
      <c r="B2" s="1" t="inlineStr">
        <is>
          <t>GESTIONE CONTRATTI</t>
        </is>
      </c>
    </row>
    <row r="3">
      <c r="B3" s="2" t="inlineStr">
        <is>
          <t>Sistema Professionale di Monitoraggio Contratti</t>
        </is>
      </c>
    </row>
    <row r="5" ht="25" customHeight="1">
      <c r="B5" s="3" t="inlineStr">
        <is>
          <t>Contratti Attivi</t>
        </is>
      </c>
      <c r="C5" s="4" t="inlineStr">
        <is>
          <t>In Scadenza (30gg)</t>
        </is>
      </c>
      <c r="D5" s="5" t="inlineStr">
        <is>
          <t>Valore Totale</t>
        </is>
      </c>
      <c r="E5" s="6" t="inlineStr">
        <is>
          <t>Tasso Rinnovo</t>
        </is>
      </c>
    </row>
    <row r="6" ht="35" customHeight="1">
      <c r="B6" s="7">
        <f>CONTA.SE(Contratti!H:H,"Attivo")</f>
        <v/>
      </c>
      <c r="C6" s="8">
        <f>SOMMA.SE(Contratti!L:L,"&lt;30",Contratti!L:L)</f>
        <v/>
      </c>
      <c r="D6" s="9">
        <f>SOMMA(Contratti!G:G)</f>
        <v/>
      </c>
      <c r="E6" s="10">
        <f>SE(B6&gt;0,C6/B6*100,0)&amp;"%"</f>
        <v/>
      </c>
    </row>
    <row r="8" ht="25" customHeight="1">
      <c r="B8" s="11" t="inlineStr">
        <is>
          <t>CONTRATTI IN SCADENZA NEI PROSSIMI 30 GIORNI</t>
        </is>
      </c>
    </row>
    <row r="9">
      <c r="B9" s="12" t="inlineStr">
        <is>
          <t>Fornitore</t>
        </is>
      </c>
      <c r="C9" s="12" t="inlineStr">
        <is>
          <t>Tipo Contratto</t>
        </is>
      </c>
      <c r="D9" s="12" t="inlineStr">
        <is>
          <t>Data Scadenza</t>
        </is>
      </c>
      <c r="E9" s="12" t="inlineStr">
        <is>
          <t>Giorni Rimanenti</t>
        </is>
      </c>
    </row>
    <row r="15">
      <c r="B15" s="13" t="inlineStr">
        <is>
          <t>LEGENDA STATO CONTRATTI</t>
        </is>
      </c>
    </row>
    <row r="16">
      <c r="B16" s="14" t="inlineStr">
        <is>
          <t>■</t>
        </is>
      </c>
      <c r="C16" s="15" t="inlineStr">
        <is>
          <t>Attivo</t>
        </is>
      </c>
      <c r="D16" s="16" t="inlineStr">
        <is>
          <t>Contratto in corso di validità</t>
        </is>
      </c>
    </row>
    <row r="17">
      <c r="B17" s="17" t="inlineStr">
        <is>
          <t>■</t>
        </is>
      </c>
      <c r="C17" s="15" t="inlineStr">
        <is>
          <t>In Scadenza</t>
        </is>
      </c>
      <c r="D17" s="16" t="inlineStr">
        <is>
          <t>Contratto in scadenza nei prossimi 30 giorni</t>
        </is>
      </c>
    </row>
    <row r="18">
      <c r="B18" s="18" t="inlineStr">
        <is>
          <t>■</t>
        </is>
      </c>
      <c r="C18" s="15" t="inlineStr">
        <is>
          <t>Scaduto</t>
        </is>
      </c>
      <c r="D18" s="16" t="inlineStr">
        <is>
          <t>Contratto terminato</t>
        </is>
      </c>
    </row>
    <row r="19">
      <c r="B19" s="19" t="inlineStr">
        <is>
          <t>■</t>
        </is>
      </c>
      <c r="C19" s="15" t="inlineStr">
        <is>
          <t>In Negoziazione</t>
        </is>
      </c>
      <c r="D19" s="16" t="inlineStr">
        <is>
          <t>Contratto in fase di negoziazione</t>
        </is>
      </c>
    </row>
  </sheetData>
  <mergeCells count="8">
    <mergeCell ref="B2:E2"/>
    <mergeCell ref="B3:E3"/>
    <mergeCell ref="B8:E8"/>
    <mergeCell ref="B15:E15"/>
    <mergeCell ref="D16:E16"/>
    <mergeCell ref="D17:E17"/>
    <mergeCell ref="D18:E18"/>
    <mergeCell ref="D19:E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11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20" customWidth="1" min="3" max="3"/>
    <col width="18" customWidth="1" min="4" max="4"/>
    <col width="14" customWidth="1" min="5" max="5"/>
    <col width="14" customWidth="1" min="6" max="6"/>
    <col width="16" customWidth="1" min="7" max="7"/>
    <col width="15" customWidth="1" min="8" max="8"/>
    <col width="20" customWidth="1" min="9" max="9"/>
    <col width="30" customWidth="1" min="10" max="10"/>
    <col width="15" customWidth="1" min="11" max="11"/>
    <col width="18" customWidth="1" min="12" max="12"/>
    <col width="12" customWidth="1" min="13" max="13"/>
    <col width="16" customWidth="1" min="14" max="14"/>
    <col width="30" customWidth="1" min="15" max="15"/>
  </cols>
  <sheetData>
    <row r="1" ht="35" customHeight="1">
      <c r="A1" s="20" t="inlineStr">
        <is>
          <t>ID Contratto</t>
        </is>
      </c>
      <c r="B1" s="20" t="inlineStr">
        <is>
          <t>Fornitore/Cliente</t>
        </is>
      </c>
      <c r="C1" s="20" t="inlineStr">
        <is>
          <t>Tipo Contratto</t>
        </is>
      </c>
      <c r="D1" s="20" t="inlineStr">
        <is>
          <t>Categoria</t>
        </is>
      </c>
      <c r="E1" s="20" t="inlineStr">
        <is>
          <t>Data Inizio</t>
        </is>
      </c>
      <c r="F1" s="20" t="inlineStr">
        <is>
          <t>Data Scadenza</t>
        </is>
      </c>
      <c r="G1" s="20" t="inlineStr">
        <is>
          <t>Valore Annuo (€)</t>
        </is>
      </c>
      <c r="H1" s="20" t="inlineStr">
        <is>
          <t>Stato</t>
        </is>
      </c>
      <c r="I1" s="20" t="inlineStr">
        <is>
          <t>Referente</t>
        </is>
      </c>
      <c r="J1" s="20" t="inlineStr">
        <is>
          <t>Email Referente</t>
        </is>
      </c>
      <c r="K1" s="20" t="inlineStr">
        <is>
          <t>Telefono</t>
        </is>
      </c>
      <c r="L1" s="20" t="inlineStr">
        <is>
          <t>Giorni alla Scadenza</t>
        </is>
      </c>
      <c r="M1" s="20" t="inlineStr">
        <is>
          <t>Auto-Rinnovo</t>
        </is>
      </c>
      <c r="N1" s="20" t="inlineStr">
        <is>
          <t>Penale Recesso</t>
        </is>
      </c>
      <c r="O1" s="20" t="inlineStr">
        <is>
          <t>Note</t>
        </is>
      </c>
    </row>
    <row r="2">
      <c r="A2" s="21" t="inlineStr">
        <is>
          <t>CNT-001</t>
        </is>
      </c>
      <c r="B2" s="22" t="inlineStr">
        <is>
          <t>Microsoft Italia S.r.l.</t>
        </is>
      </c>
      <c r="C2" s="22" t="inlineStr">
        <is>
          <t>Licenze Software</t>
        </is>
      </c>
      <c r="D2" s="22" t="inlineStr">
        <is>
          <t>IT</t>
        </is>
      </c>
      <c r="E2" s="23" t="inlineStr">
        <is>
          <t>2024-01-15</t>
        </is>
      </c>
      <c r="F2" s="23" t="inlineStr">
        <is>
          <t>2025-01-14</t>
        </is>
      </c>
      <c r="G2" s="24" t="n">
        <v>45000</v>
      </c>
      <c r="H2" s="25" t="inlineStr">
        <is>
          <t>Attivo</t>
        </is>
      </c>
      <c r="I2" s="22" t="inlineStr">
        <is>
          <t>Mario Rossi</t>
        </is>
      </c>
      <c r="J2" s="22" t="inlineStr">
        <is>
          <t>mario.rossi@azienda.it</t>
        </is>
      </c>
      <c r="K2" s="21" t="inlineStr">
        <is>
          <t>02-12345678</t>
        </is>
      </c>
      <c r="L2" s="26">
        <f>F2-OGGI()</f>
        <v/>
      </c>
      <c r="M2" s="21" t="inlineStr">
        <is>
          <t>Sì</t>
        </is>
      </c>
      <c r="N2" s="21" t="inlineStr">
        <is>
          <t>10%</t>
        </is>
      </c>
      <c r="O2" s="22" t="inlineStr">
        <is>
          <t>Rinnovo automatico salvo disdetta</t>
        </is>
      </c>
    </row>
    <row r="3">
      <c r="A3" s="27" t="inlineStr">
        <is>
          <t>CNT-002</t>
        </is>
      </c>
      <c r="B3" s="28" t="inlineStr">
        <is>
          <t>Amazon Web Services</t>
        </is>
      </c>
      <c r="C3" s="28" t="inlineStr">
        <is>
          <t>Cloud Hosting</t>
        </is>
      </c>
      <c r="D3" s="28" t="inlineStr">
        <is>
          <t>IT</t>
        </is>
      </c>
      <c r="E3" s="29" t="inlineStr">
        <is>
          <t>2024-03-01</t>
        </is>
      </c>
      <c r="F3" s="29" t="inlineStr">
        <is>
          <t>2025-02-28</t>
        </is>
      </c>
      <c r="G3" s="30" t="n">
        <v>72000</v>
      </c>
      <c r="H3" s="25" t="inlineStr">
        <is>
          <t>Attivo</t>
        </is>
      </c>
      <c r="I3" s="28" t="inlineStr">
        <is>
          <t>Laura Bianchi</t>
        </is>
      </c>
      <c r="J3" s="28" t="inlineStr">
        <is>
          <t>laura.bianchi@azienda.it</t>
        </is>
      </c>
      <c r="K3" s="27" t="inlineStr">
        <is>
          <t>02-23456789</t>
        </is>
      </c>
      <c r="L3" s="31">
        <f>F3-OGGI()</f>
        <v/>
      </c>
      <c r="M3" s="27" t="inlineStr">
        <is>
          <t>Sì</t>
        </is>
      </c>
      <c r="N3" s="27" t="inlineStr">
        <is>
          <t>Nessuna</t>
        </is>
      </c>
      <c r="O3" s="28" t="inlineStr">
        <is>
          <t>Servizio cloud principale</t>
        </is>
      </c>
    </row>
    <row r="4">
      <c r="A4" s="21" t="inlineStr">
        <is>
          <t>CNT-003</t>
        </is>
      </c>
      <c r="B4" s="22" t="inlineStr">
        <is>
          <t>Telecom Italia S.p.A.</t>
        </is>
      </c>
      <c r="C4" s="22" t="inlineStr">
        <is>
          <t>Telefonia Mobile</t>
        </is>
      </c>
      <c r="D4" s="22" t="inlineStr">
        <is>
          <t>Telecomunicazioni</t>
        </is>
      </c>
      <c r="E4" s="23" t="inlineStr">
        <is>
          <t>2023-06-01</t>
        </is>
      </c>
      <c r="F4" s="23" t="inlineStr">
        <is>
          <t>2025-05-31</t>
        </is>
      </c>
      <c r="G4" s="24" t="n">
        <v>18000</v>
      </c>
      <c r="H4" s="25" t="inlineStr">
        <is>
          <t>Attivo</t>
        </is>
      </c>
      <c r="I4" s="22" t="inlineStr">
        <is>
          <t>Giuseppe Verdi</t>
        </is>
      </c>
      <c r="J4" s="22" t="inlineStr">
        <is>
          <t>giuseppe.verdi@azienda.it</t>
        </is>
      </c>
      <c r="K4" s="21" t="inlineStr">
        <is>
          <t>02-34567890</t>
        </is>
      </c>
      <c r="L4" s="26">
        <f>F4-OGGI()</f>
        <v/>
      </c>
      <c r="M4" s="21" t="inlineStr">
        <is>
          <t>No</t>
        </is>
      </c>
      <c r="N4" s="21" t="inlineStr">
        <is>
          <t>5%</t>
        </is>
      </c>
      <c r="O4" s="22" t="inlineStr">
        <is>
          <t>50 linee mobili aziendali</t>
        </is>
      </c>
    </row>
    <row r="5">
      <c r="A5" s="27" t="inlineStr">
        <is>
          <t>CNT-004</t>
        </is>
      </c>
      <c r="B5" s="28" t="inlineStr">
        <is>
          <t>Oracle Italia S.r.l.</t>
        </is>
      </c>
      <c r="C5" s="28" t="inlineStr">
        <is>
          <t>Database Enterprise</t>
        </is>
      </c>
      <c r="D5" s="28" t="inlineStr">
        <is>
          <t>IT</t>
        </is>
      </c>
      <c r="E5" s="29" t="inlineStr">
        <is>
          <t>2024-02-01</t>
        </is>
      </c>
      <c r="F5" s="29" t="inlineStr">
        <is>
          <t>2024-12-31</t>
        </is>
      </c>
      <c r="G5" s="30" t="n">
        <v>95000</v>
      </c>
      <c r="H5" s="32" t="inlineStr">
        <is>
          <t>In Scadenza</t>
        </is>
      </c>
      <c r="I5" s="28" t="inlineStr">
        <is>
          <t>Anna Ferrari</t>
        </is>
      </c>
      <c r="J5" s="28" t="inlineStr">
        <is>
          <t>anna.ferrari@azienda.it</t>
        </is>
      </c>
      <c r="K5" s="27" t="inlineStr">
        <is>
          <t>02-45678901</t>
        </is>
      </c>
      <c r="L5" s="31">
        <f>F5-OGGI()</f>
        <v/>
      </c>
      <c r="M5" s="27" t="inlineStr">
        <is>
          <t>No</t>
        </is>
      </c>
      <c r="N5" s="27" t="inlineStr">
        <is>
          <t>15%</t>
        </is>
      </c>
      <c r="O5" s="28" t="inlineStr">
        <is>
          <t>Valutare alternative</t>
        </is>
      </c>
    </row>
    <row r="6">
      <c r="A6" s="21" t="inlineStr">
        <is>
          <t>CNT-005</t>
        </is>
      </c>
      <c r="B6" s="22" t="inlineStr">
        <is>
          <t>Enel Energia S.p.A.</t>
        </is>
      </c>
      <c r="C6" s="22" t="inlineStr">
        <is>
          <t>Fornitura Elettrica</t>
        </is>
      </c>
      <c r="D6" s="22" t="inlineStr">
        <is>
          <t>Utilities</t>
        </is>
      </c>
      <c r="E6" s="23" t="inlineStr">
        <is>
          <t>2023-01-01</t>
        </is>
      </c>
      <c r="F6" s="23" t="inlineStr">
        <is>
          <t>2024-12-31</t>
        </is>
      </c>
      <c r="G6" s="24" t="n">
        <v>35000</v>
      </c>
      <c r="H6" s="32" t="inlineStr">
        <is>
          <t>In Scadenza</t>
        </is>
      </c>
      <c r="I6" s="22" t="inlineStr">
        <is>
          <t>Marco Colombo</t>
        </is>
      </c>
      <c r="J6" s="22" t="inlineStr">
        <is>
          <t>marco.colombo@azienda.it</t>
        </is>
      </c>
      <c r="K6" s="21" t="inlineStr">
        <is>
          <t>02-56789012</t>
        </is>
      </c>
      <c r="L6" s="26">
        <f>F6-OGGI()</f>
        <v/>
      </c>
      <c r="M6" s="21" t="inlineStr">
        <is>
          <t>Sì</t>
        </is>
      </c>
      <c r="N6" s="21" t="inlineStr">
        <is>
          <t>Nessuna</t>
        </is>
      </c>
      <c r="O6" s="22" t="inlineStr">
        <is>
          <t>Tariffa business</t>
        </is>
      </c>
    </row>
    <row r="7">
      <c r="A7" s="27" t="inlineStr">
        <is>
          <t>CNT-006</t>
        </is>
      </c>
      <c r="B7" s="28" t="inlineStr">
        <is>
          <t>SAP Italia S.r.l.</t>
        </is>
      </c>
      <c r="C7" s="28" t="inlineStr">
        <is>
          <t>ERP System</t>
        </is>
      </c>
      <c r="D7" s="28" t="inlineStr">
        <is>
          <t>IT</t>
        </is>
      </c>
      <c r="E7" s="29" t="inlineStr">
        <is>
          <t>2024-04-01</t>
        </is>
      </c>
      <c r="F7" s="29" t="inlineStr">
        <is>
          <t>2027-03-31</t>
        </is>
      </c>
      <c r="G7" s="30" t="n">
        <v>150000</v>
      </c>
      <c r="H7" s="25" t="inlineStr">
        <is>
          <t>Attivo</t>
        </is>
      </c>
      <c r="I7" s="28" t="inlineStr">
        <is>
          <t>Francesca Marino</t>
        </is>
      </c>
      <c r="J7" s="28" t="inlineStr">
        <is>
          <t>francesca.marino@azienda.it</t>
        </is>
      </c>
      <c r="K7" s="27" t="inlineStr">
        <is>
          <t>02-67890123</t>
        </is>
      </c>
      <c r="L7" s="31">
        <f>F7-OGGI()</f>
        <v/>
      </c>
      <c r="M7" s="27" t="inlineStr">
        <is>
          <t>No</t>
        </is>
      </c>
      <c r="N7" s="27" t="inlineStr">
        <is>
          <t>20%</t>
        </is>
      </c>
      <c r="O7" s="28" t="inlineStr">
        <is>
          <t>Contratto triennale</t>
        </is>
      </c>
    </row>
    <row r="8">
      <c r="A8" s="21" t="inlineStr">
        <is>
          <t>CNT-007</t>
        </is>
      </c>
      <c r="B8" s="22" t="inlineStr">
        <is>
          <t>Vodafone Business</t>
        </is>
      </c>
      <c r="C8" s="22" t="inlineStr">
        <is>
          <t>Connettività Dati</t>
        </is>
      </c>
      <c r="D8" s="22" t="inlineStr">
        <is>
          <t>Telecomunicazioni</t>
        </is>
      </c>
      <c r="E8" s="23" t="inlineStr">
        <is>
          <t>2024-01-01</t>
        </is>
      </c>
      <c r="F8" s="23" t="inlineStr">
        <is>
          <t>2025-12-31</t>
        </is>
      </c>
      <c r="G8" s="24" t="n">
        <v>24000</v>
      </c>
      <c r="H8" s="25" t="inlineStr">
        <is>
          <t>Attivo</t>
        </is>
      </c>
      <c r="I8" s="22" t="inlineStr">
        <is>
          <t>Roberto Galli</t>
        </is>
      </c>
      <c r="J8" s="22" t="inlineStr">
        <is>
          <t>roberto.galli@azienda.it</t>
        </is>
      </c>
      <c r="K8" s="21" t="inlineStr">
        <is>
          <t>02-78901234</t>
        </is>
      </c>
      <c r="L8" s="26">
        <f>F8-OGGI()</f>
        <v/>
      </c>
      <c r="M8" s="21" t="inlineStr">
        <is>
          <t>Sì</t>
        </is>
      </c>
      <c r="N8" s="21" t="inlineStr">
        <is>
          <t>8%</t>
        </is>
      </c>
      <c r="O8" s="22" t="inlineStr">
        <is>
          <t>Fibra 1Gbps</t>
        </is>
      </c>
    </row>
    <row r="9">
      <c r="A9" s="27" t="inlineStr">
        <is>
          <t>CNT-008</t>
        </is>
      </c>
      <c r="B9" s="28" t="inlineStr">
        <is>
          <t>Adobe Systems Italia</t>
        </is>
      </c>
      <c r="C9" s="28" t="inlineStr">
        <is>
          <t>Creative Cloud</t>
        </is>
      </c>
      <c r="D9" s="28" t="inlineStr">
        <is>
          <t>IT</t>
        </is>
      </c>
      <c r="E9" s="29" t="inlineStr">
        <is>
          <t>2024-05-01</t>
        </is>
      </c>
      <c r="F9" s="29" t="inlineStr">
        <is>
          <t>2025-04-30</t>
        </is>
      </c>
      <c r="G9" s="30" t="n">
        <v>12000</v>
      </c>
      <c r="H9" s="25" t="inlineStr">
        <is>
          <t>Attivo</t>
        </is>
      </c>
      <c r="I9" s="28" t="inlineStr">
        <is>
          <t>Silvia Romano</t>
        </is>
      </c>
      <c r="J9" s="28" t="inlineStr">
        <is>
          <t>silvia.romano@azienda.it</t>
        </is>
      </c>
      <c r="K9" s="27" t="inlineStr">
        <is>
          <t>02-89012345</t>
        </is>
      </c>
      <c r="L9" s="31">
        <f>F9-OGGI()</f>
        <v/>
      </c>
      <c r="M9" s="27" t="inlineStr">
        <is>
          <t>Sì</t>
        </is>
      </c>
      <c r="N9" s="27" t="inlineStr">
        <is>
          <t>Nessuna</t>
        </is>
      </c>
      <c r="O9" s="28" t="inlineStr">
        <is>
          <t>20 licenze creative</t>
        </is>
      </c>
    </row>
    <row r="10">
      <c r="A10" s="21" t="inlineStr">
        <is>
          <t>CNT-009</t>
        </is>
      </c>
      <c r="B10" s="22" t="inlineStr">
        <is>
          <t>Google Cloud EMEA</t>
        </is>
      </c>
      <c r="C10" s="22" t="inlineStr">
        <is>
          <t>Workspace Enterprise</t>
        </is>
      </c>
      <c r="D10" s="22" t="inlineStr">
        <is>
          <t>IT</t>
        </is>
      </c>
      <c r="E10" s="23" t="inlineStr">
        <is>
          <t>2023-08-01</t>
        </is>
      </c>
      <c r="F10" s="23" t="inlineStr">
        <is>
          <t>2024-12-15</t>
        </is>
      </c>
      <c r="G10" s="24" t="n">
        <v>28000</v>
      </c>
      <c r="H10" s="32" t="inlineStr">
        <is>
          <t>In Scadenza</t>
        </is>
      </c>
      <c r="I10" s="22" t="inlineStr">
        <is>
          <t>Paolo Ricci</t>
        </is>
      </c>
      <c r="J10" s="22" t="inlineStr">
        <is>
          <t>paolo.ricci@azienda.it</t>
        </is>
      </c>
      <c r="K10" s="21" t="inlineStr">
        <is>
          <t>02-90123456</t>
        </is>
      </c>
      <c r="L10" s="26">
        <f>F10-OGGI()</f>
        <v/>
      </c>
      <c r="M10" s="21" t="inlineStr">
        <is>
          <t>No</t>
        </is>
      </c>
      <c r="N10" s="21" t="inlineStr">
        <is>
          <t>5%</t>
        </is>
      </c>
      <c r="O10" s="22" t="inlineStr">
        <is>
          <t>Email e collaborazione</t>
        </is>
      </c>
    </row>
    <row r="11">
      <c r="A11" s="27" t="inlineStr">
        <is>
          <t>CNT-010</t>
        </is>
      </c>
      <c r="B11" s="28" t="inlineStr">
        <is>
          <t>IBM Italia S.p.A.</t>
        </is>
      </c>
      <c r="C11" s="28" t="inlineStr">
        <is>
          <t>Manutenzione Server</t>
        </is>
      </c>
      <c r="D11" s="28" t="inlineStr">
        <is>
          <t>IT</t>
        </is>
      </c>
      <c r="E11" s="29" t="inlineStr">
        <is>
          <t>2024-01-01</t>
        </is>
      </c>
      <c r="F11" s="29" t="inlineStr">
        <is>
          <t>2025-06-30</t>
        </is>
      </c>
      <c r="G11" s="30" t="n">
        <v>42000</v>
      </c>
      <c r="H11" s="25" t="inlineStr">
        <is>
          <t>Attivo</t>
        </is>
      </c>
      <c r="I11" s="28" t="inlineStr">
        <is>
          <t>Elena Conti</t>
        </is>
      </c>
      <c r="J11" s="28" t="inlineStr">
        <is>
          <t>elena.conti@azienda.it</t>
        </is>
      </c>
      <c r="K11" s="27" t="inlineStr">
        <is>
          <t>02-01234567</t>
        </is>
      </c>
      <c r="L11" s="31">
        <f>F11-OGGI()</f>
        <v/>
      </c>
      <c r="M11" s="27" t="inlineStr">
        <is>
          <t>No</t>
        </is>
      </c>
      <c r="N11" s="27" t="inlineStr">
        <is>
          <t>12%</t>
        </is>
      </c>
      <c r="O11" s="28" t="inlineStr">
        <is>
          <t>Supporto hardware</t>
        </is>
      </c>
    </row>
  </sheetData>
  <dataValidations count="2">
    <dataValidation sqref="H2:H1000" showErrorMessage="1" showInputMessage="1" allowBlank="0" errorTitle="Valore non valido" error="Seleziona uno stato valido" type="list">
      <formula1>"Attivo,In Scadenza,Scaduto,In Negoziazione"</formula1>
    </dataValidation>
    <dataValidation sqref="M2:M1000" showErrorMessage="1" showInputMessage="1" allowBlank="0" type="list">
      <formula1>"Sì,No"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2"/>
  <sheetViews>
    <sheetView workbookViewId="0">
      <selection activeCell="A1" sqref="A1"/>
    </sheetView>
  </sheetViews>
  <sheetFormatPr baseColWidth="8" defaultRowHeight="15"/>
  <cols>
    <col width="14" customWidth="1" min="1" max="1"/>
    <col width="30" customWidth="1" min="2" max="2"/>
    <col width="25" customWidth="1" min="3" max="3"/>
    <col width="16" customWidth="1" min="4" max="4"/>
    <col width="18" customWidth="1" min="5" max="5"/>
    <col width="16" customWidth="1" min="6" max="6"/>
    <col width="14" customWidth="1" min="7" max="7"/>
  </cols>
  <sheetData>
    <row r="1" ht="30" customHeight="1">
      <c r="A1" s="33" t="inlineStr">
        <is>
          <t>SCADENZARIO CONTRATTI</t>
        </is>
      </c>
    </row>
    <row r="2">
      <c r="A2" s="34" t="inlineStr">
        <is>
          <t>ID Contratto</t>
        </is>
      </c>
      <c r="B2" s="34" t="inlineStr">
        <is>
          <t>Fornitore</t>
        </is>
      </c>
      <c r="C2" s="34" t="inlineStr">
        <is>
          <t>Tipo</t>
        </is>
      </c>
      <c r="D2" s="34" t="inlineStr">
        <is>
          <t>Data Scadenza</t>
        </is>
      </c>
      <c r="E2" s="34" t="inlineStr">
        <is>
          <t>Giorni Rimanenti</t>
        </is>
      </c>
      <c r="F2" s="34" t="inlineStr">
        <is>
          <t>Valore (€)</t>
        </is>
      </c>
      <c r="G2" s="34" t="inlineStr">
        <is>
          <t>Priorità</t>
        </is>
      </c>
    </row>
    <row r="3">
      <c r="A3" s="35">
        <f>IFERROR(INDEX(Contratti!A:A,SMALL(IF(Contratti!L:L&lt;365,ROW(Contratti!L:L)),ROW()-2)),"")</f>
        <v/>
      </c>
      <c r="B3" s="36">
        <f>IFERROR(INDEX(Contratti!B:B,MATCH(A3,Contratti!A:A,0)),"")</f>
        <v/>
      </c>
      <c r="C3" s="36">
        <f>IFERROR(INDEX(Contratti!C:C,MATCH(A3,Contratti!A:A,0)),"")</f>
        <v/>
      </c>
      <c r="D3" s="37">
        <f>IFERROR(INDEX(Contratti!F:F,MATCH(A3,Contratti!A:A,0)),"")</f>
        <v/>
      </c>
      <c r="E3" s="38">
        <f>IFERROR(INDEX(Contratti!L:L,MATCH(A3,Contratti!A:A,0)),"")</f>
        <v/>
      </c>
      <c r="F3" s="39">
        <f>IFERROR(INDEX(Contratti!G:G,MATCH(A3,Contratti!A:A,0)),"")</f>
        <v/>
      </c>
      <c r="G3" s="40">
        <f>IF(E3="","",IF(E3&lt;=7,"CRITICA",IF(E3&lt;=30,"ALTA",IF(E3&lt;=90,"MEDIA","BASSA"))))</f>
        <v/>
      </c>
    </row>
    <row r="4">
      <c r="A4" s="41">
        <f>IFERROR(INDEX(Contratti!A:A,SMALL(IF(Contratti!L:L&lt;365,ROW(Contratti!L:L)),ROW()-2)),"")</f>
        <v/>
      </c>
      <c r="B4" s="42">
        <f>IFERROR(INDEX(Contratti!B:B,MATCH(A4,Contratti!A:A,0)),"")</f>
        <v/>
      </c>
      <c r="C4" s="42">
        <f>IFERROR(INDEX(Contratti!C:C,MATCH(A4,Contratti!A:A,0)),"")</f>
        <v/>
      </c>
      <c r="D4" s="43">
        <f>IFERROR(INDEX(Contratti!F:F,MATCH(A4,Contratti!A:A,0)),"")</f>
        <v/>
      </c>
      <c r="E4" s="44">
        <f>IFERROR(INDEX(Contratti!L:L,MATCH(A4,Contratti!A:A,0)),"")</f>
        <v/>
      </c>
      <c r="F4" s="45">
        <f>IFERROR(INDEX(Contratti!G:G,MATCH(A4,Contratti!A:A,0)),"")</f>
        <v/>
      </c>
      <c r="G4" s="46">
        <f>IF(E4="","",IF(E4&lt;=7,"CRITICA",IF(E4&lt;=30,"ALTA",IF(E4&lt;=90,"MEDIA","BASSA"))))</f>
        <v/>
      </c>
    </row>
    <row r="5">
      <c r="A5" s="35">
        <f>IFERROR(INDEX(Contratti!A:A,SMALL(IF(Contratti!L:L&lt;365,ROW(Contratti!L:L)),ROW()-2)),"")</f>
        <v/>
      </c>
      <c r="B5" s="36">
        <f>IFERROR(INDEX(Contratti!B:B,MATCH(A5,Contratti!A:A,0)),"")</f>
        <v/>
      </c>
      <c r="C5" s="36">
        <f>IFERROR(INDEX(Contratti!C:C,MATCH(A5,Contratti!A:A,0)),"")</f>
        <v/>
      </c>
      <c r="D5" s="37">
        <f>IFERROR(INDEX(Contratti!F:F,MATCH(A5,Contratti!A:A,0)),"")</f>
        <v/>
      </c>
      <c r="E5" s="38">
        <f>IFERROR(INDEX(Contratti!L:L,MATCH(A5,Contratti!A:A,0)),"")</f>
        <v/>
      </c>
      <c r="F5" s="39">
        <f>IFERROR(INDEX(Contratti!G:G,MATCH(A5,Contratti!A:A,0)),"")</f>
        <v/>
      </c>
      <c r="G5" s="40">
        <f>IF(E5="","",IF(E5&lt;=7,"CRITICA",IF(E5&lt;=30,"ALTA",IF(E5&lt;=90,"MEDIA","BASSA"))))</f>
        <v/>
      </c>
    </row>
    <row r="6">
      <c r="A6" s="41">
        <f>IFERROR(INDEX(Contratti!A:A,SMALL(IF(Contratti!L:L&lt;365,ROW(Contratti!L:L)),ROW()-2)),"")</f>
        <v/>
      </c>
      <c r="B6" s="42">
        <f>IFERROR(INDEX(Contratti!B:B,MATCH(A6,Contratti!A:A,0)),"")</f>
        <v/>
      </c>
      <c r="C6" s="42">
        <f>IFERROR(INDEX(Contratti!C:C,MATCH(A6,Contratti!A:A,0)),"")</f>
        <v/>
      </c>
      <c r="D6" s="43">
        <f>IFERROR(INDEX(Contratti!F:F,MATCH(A6,Contratti!A:A,0)),"")</f>
        <v/>
      </c>
      <c r="E6" s="44">
        <f>IFERROR(INDEX(Contratti!L:L,MATCH(A6,Contratti!A:A,0)),"")</f>
        <v/>
      </c>
      <c r="F6" s="45">
        <f>IFERROR(INDEX(Contratti!G:G,MATCH(A6,Contratti!A:A,0)),"")</f>
        <v/>
      </c>
      <c r="G6" s="46">
        <f>IF(E6="","",IF(E6&lt;=7,"CRITICA",IF(E6&lt;=30,"ALTA",IF(E6&lt;=90,"MEDIA","BASSA"))))</f>
        <v/>
      </c>
    </row>
    <row r="7">
      <c r="A7" s="35">
        <f>IFERROR(INDEX(Contratti!A:A,SMALL(IF(Contratti!L:L&lt;365,ROW(Contratti!L:L)),ROW()-2)),"")</f>
        <v/>
      </c>
      <c r="B7" s="36">
        <f>IFERROR(INDEX(Contratti!B:B,MATCH(A7,Contratti!A:A,0)),"")</f>
        <v/>
      </c>
      <c r="C7" s="36">
        <f>IFERROR(INDEX(Contratti!C:C,MATCH(A7,Contratti!A:A,0)),"")</f>
        <v/>
      </c>
      <c r="D7" s="37">
        <f>IFERROR(INDEX(Contratti!F:F,MATCH(A7,Contratti!A:A,0)),"")</f>
        <v/>
      </c>
      <c r="E7" s="38">
        <f>IFERROR(INDEX(Contratti!L:L,MATCH(A7,Contratti!A:A,0)),"")</f>
        <v/>
      </c>
      <c r="F7" s="39">
        <f>IFERROR(INDEX(Contratti!G:G,MATCH(A7,Contratti!A:A,0)),"")</f>
        <v/>
      </c>
      <c r="G7" s="40">
        <f>IF(E7="","",IF(E7&lt;=7,"CRITICA",IF(E7&lt;=30,"ALTA",IF(E7&lt;=90,"MEDIA","BASSA"))))</f>
        <v/>
      </c>
    </row>
    <row r="8">
      <c r="A8" s="41">
        <f>IFERROR(INDEX(Contratti!A:A,SMALL(IF(Contratti!L:L&lt;365,ROW(Contratti!L:L)),ROW()-2)),"")</f>
        <v/>
      </c>
      <c r="B8" s="42">
        <f>IFERROR(INDEX(Contratti!B:B,MATCH(A8,Contratti!A:A,0)),"")</f>
        <v/>
      </c>
      <c r="C8" s="42">
        <f>IFERROR(INDEX(Contratti!C:C,MATCH(A8,Contratti!A:A,0)),"")</f>
        <v/>
      </c>
      <c r="D8" s="43">
        <f>IFERROR(INDEX(Contratti!F:F,MATCH(A8,Contratti!A:A,0)),"")</f>
        <v/>
      </c>
      <c r="E8" s="44">
        <f>IFERROR(INDEX(Contratti!L:L,MATCH(A8,Contratti!A:A,0)),"")</f>
        <v/>
      </c>
      <c r="F8" s="45">
        <f>IFERROR(INDEX(Contratti!G:G,MATCH(A8,Contratti!A:A,0)),"")</f>
        <v/>
      </c>
      <c r="G8" s="46">
        <f>IF(E8="","",IF(E8&lt;=7,"CRITICA",IF(E8&lt;=30,"ALTA",IF(E8&lt;=90,"MEDIA","BASSA"))))</f>
        <v/>
      </c>
    </row>
    <row r="9">
      <c r="A9" s="35">
        <f>IFERROR(INDEX(Contratti!A:A,SMALL(IF(Contratti!L:L&lt;365,ROW(Contratti!L:L)),ROW()-2)),"")</f>
        <v/>
      </c>
      <c r="B9" s="36">
        <f>IFERROR(INDEX(Contratti!B:B,MATCH(A9,Contratti!A:A,0)),"")</f>
        <v/>
      </c>
      <c r="C9" s="36">
        <f>IFERROR(INDEX(Contratti!C:C,MATCH(A9,Contratti!A:A,0)),"")</f>
        <v/>
      </c>
      <c r="D9" s="37">
        <f>IFERROR(INDEX(Contratti!F:F,MATCH(A9,Contratti!A:A,0)),"")</f>
        <v/>
      </c>
      <c r="E9" s="38">
        <f>IFERROR(INDEX(Contratti!L:L,MATCH(A9,Contratti!A:A,0)),"")</f>
        <v/>
      </c>
      <c r="F9" s="39">
        <f>IFERROR(INDEX(Contratti!G:G,MATCH(A9,Contratti!A:A,0)),"")</f>
        <v/>
      </c>
      <c r="G9" s="40">
        <f>IF(E9="","",IF(E9&lt;=7,"CRITICA",IF(E9&lt;=30,"ALTA",IF(E9&lt;=90,"MEDIA","BASSA"))))</f>
        <v/>
      </c>
    </row>
    <row r="10">
      <c r="A10" s="41">
        <f>IFERROR(INDEX(Contratti!A:A,SMALL(IF(Contratti!L:L&lt;365,ROW(Contratti!L:L)),ROW()-2)),"")</f>
        <v/>
      </c>
      <c r="B10" s="42">
        <f>IFERROR(INDEX(Contratti!B:B,MATCH(A10,Contratti!A:A,0)),"")</f>
        <v/>
      </c>
      <c r="C10" s="42">
        <f>IFERROR(INDEX(Contratti!C:C,MATCH(A10,Contratti!A:A,0)),"")</f>
        <v/>
      </c>
      <c r="D10" s="43">
        <f>IFERROR(INDEX(Contratti!F:F,MATCH(A10,Contratti!A:A,0)),"")</f>
        <v/>
      </c>
      <c r="E10" s="44">
        <f>IFERROR(INDEX(Contratti!L:L,MATCH(A10,Contratti!A:A,0)),"")</f>
        <v/>
      </c>
      <c r="F10" s="45">
        <f>IFERROR(INDEX(Contratti!G:G,MATCH(A10,Contratti!A:A,0)),"")</f>
        <v/>
      </c>
      <c r="G10" s="46">
        <f>IF(E10="","",IF(E10&lt;=7,"CRITICA",IF(E10&lt;=30,"ALTA",IF(E10&lt;=90,"MEDIA","BASSA"))))</f>
        <v/>
      </c>
    </row>
    <row r="11">
      <c r="A11" s="35">
        <f>IFERROR(INDEX(Contratti!A:A,SMALL(IF(Contratti!L:L&lt;365,ROW(Contratti!L:L)),ROW()-2)),"")</f>
        <v/>
      </c>
      <c r="B11" s="36">
        <f>IFERROR(INDEX(Contratti!B:B,MATCH(A11,Contratti!A:A,0)),"")</f>
        <v/>
      </c>
      <c r="C11" s="36">
        <f>IFERROR(INDEX(Contratti!C:C,MATCH(A11,Contratti!A:A,0)),"")</f>
        <v/>
      </c>
      <c r="D11" s="37">
        <f>IFERROR(INDEX(Contratti!F:F,MATCH(A11,Contratti!A:A,0)),"")</f>
        <v/>
      </c>
      <c r="E11" s="38">
        <f>IFERROR(INDEX(Contratti!L:L,MATCH(A11,Contratti!A:A,0)),"")</f>
        <v/>
      </c>
      <c r="F11" s="39">
        <f>IFERROR(INDEX(Contratti!G:G,MATCH(A11,Contratti!A:A,0)),"")</f>
        <v/>
      </c>
      <c r="G11" s="40">
        <f>IF(E11="","",IF(E11&lt;=7,"CRITICA",IF(E11&lt;=30,"ALTA",IF(E11&lt;=90,"MEDIA","BASSA"))))</f>
        <v/>
      </c>
    </row>
    <row r="12">
      <c r="A12" s="41">
        <f>IFERROR(INDEX(Contratti!A:A,SMALL(IF(Contratti!L:L&lt;365,ROW(Contratti!L:L)),ROW()-2)),"")</f>
        <v/>
      </c>
      <c r="B12" s="42">
        <f>IFERROR(INDEX(Contratti!B:B,MATCH(A12,Contratti!A:A,0)),"")</f>
        <v/>
      </c>
      <c r="C12" s="42">
        <f>IFERROR(INDEX(Contratti!C:C,MATCH(A12,Contratti!A:A,0)),"")</f>
        <v/>
      </c>
      <c r="D12" s="43">
        <f>IFERROR(INDEX(Contratti!F:F,MATCH(A12,Contratti!A:A,0)),"")</f>
        <v/>
      </c>
      <c r="E12" s="44">
        <f>IFERROR(INDEX(Contratti!L:L,MATCH(A12,Contratti!A:A,0)),"")</f>
        <v/>
      </c>
      <c r="F12" s="45">
        <f>IFERROR(INDEX(Contratti!G:G,MATCH(A12,Contratti!A:A,0)),"")</f>
        <v/>
      </c>
      <c r="G12" s="46">
        <f>IF(E12="","",IF(E12&lt;=7,"CRITICA",IF(E12&lt;=30,"ALTA",IF(E12&lt;=90,"MEDIA","BASSA"))))</f>
        <v/>
      </c>
    </row>
    <row r="13">
      <c r="A13" s="35">
        <f>IFERROR(INDEX(Contratti!A:A,SMALL(IF(Contratti!L:L&lt;365,ROW(Contratti!L:L)),ROW()-2)),"")</f>
        <v/>
      </c>
      <c r="B13" s="36">
        <f>IFERROR(INDEX(Contratti!B:B,MATCH(A13,Contratti!A:A,0)),"")</f>
        <v/>
      </c>
      <c r="C13" s="36">
        <f>IFERROR(INDEX(Contratti!C:C,MATCH(A13,Contratti!A:A,0)),"")</f>
        <v/>
      </c>
      <c r="D13" s="37">
        <f>IFERROR(INDEX(Contratti!F:F,MATCH(A13,Contratti!A:A,0)),"")</f>
        <v/>
      </c>
      <c r="E13" s="38">
        <f>IFERROR(INDEX(Contratti!L:L,MATCH(A13,Contratti!A:A,0)),"")</f>
        <v/>
      </c>
      <c r="F13" s="39">
        <f>IFERROR(INDEX(Contratti!G:G,MATCH(A13,Contratti!A:A,0)),"")</f>
        <v/>
      </c>
      <c r="G13" s="40">
        <f>IF(E13="","",IF(E13&lt;=7,"CRITICA",IF(E13&lt;=30,"ALTA",IF(E13&lt;=90,"MEDIA","BASSA"))))</f>
        <v/>
      </c>
    </row>
    <row r="14">
      <c r="A14" s="41">
        <f>IFERROR(INDEX(Contratti!A:A,SMALL(IF(Contratti!L:L&lt;365,ROW(Contratti!L:L)),ROW()-2)),"")</f>
        <v/>
      </c>
      <c r="B14" s="42">
        <f>IFERROR(INDEX(Contratti!B:B,MATCH(A14,Contratti!A:A,0)),"")</f>
        <v/>
      </c>
      <c r="C14" s="42">
        <f>IFERROR(INDEX(Contratti!C:C,MATCH(A14,Contratti!A:A,0)),"")</f>
        <v/>
      </c>
      <c r="D14" s="43">
        <f>IFERROR(INDEX(Contratti!F:F,MATCH(A14,Contratti!A:A,0)),"")</f>
        <v/>
      </c>
      <c r="E14" s="44">
        <f>IFERROR(INDEX(Contratti!L:L,MATCH(A14,Contratti!A:A,0)),"")</f>
        <v/>
      </c>
      <c r="F14" s="45">
        <f>IFERROR(INDEX(Contratti!G:G,MATCH(A14,Contratti!A:A,0)),"")</f>
        <v/>
      </c>
      <c r="G14" s="46">
        <f>IF(E14="","",IF(E14&lt;=7,"CRITICA",IF(E14&lt;=30,"ALTA",IF(E14&lt;=90,"MEDIA","BASSA"))))</f>
        <v/>
      </c>
    </row>
    <row r="15">
      <c r="A15" s="35">
        <f>IFERROR(INDEX(Contratti!A:A,SMALL(IF(Contratti!L:L&lt;365,ROW(Contratti!L:L)),ROW()-2)),"")</f>
        <v/>
      </c>
      <c r="B15" s="36">
        <f>IFERROR(INDEX(Contratti!B:B,MATCH(A15,Contratti!A:A,0)),"")</f>
        <v/>
      </c>
      <c r="C15" s="36">
        <f>IFERROR(INDEX(Contratti!C:C,MATCH(A15,Contratti!A:A,0)),"")</f>
        <v/>
      </c>
      <c r="D15" s="37">
        <f>IFERROR(INDEX(Contratti!F:F,MATCH(A15,Contratti!A:A,0)),"")</f>
        <v/>
      </c>
      <c r="E15" s="38">
        <f>IFERROR(INDEX(Contratti!L:L,MATCH(A15,Contratti!A:A,0)),"")</f>
        <v/>
      </c>
      <c r="F15" s="39">
        <f>IFERROR(INDEX(Contratti!G:G,MATCH(A15,Contratti!A:A,0)),"")</f>
        <v/>
      </c>
      <c r="G15" s="40">
        <f>IF(E15="","",IF(E15&lt;=7,"CRITICA",IF(E15&lt;=30,"ALTA",IF(E15&lt;=90,"MEDIA","BASSA"))))</f>
        <v/>
      </c>
    </row>
    <row r="16">
      <c r="A16" s="41">
        <f>IFERROR(INDEX(Contratti!A:A,SMALL(IF(Contratti!L:L&lt;365,ROW(Contratti!L:L)),ROW()-2)),"")</f>
        <v/>
      </c>
      <c r="B16" s="42">
        <f>IFERROR(INDEX(Contratti!B:B,MATCH(A16,Contratti!A:A,0)),"")</f>
        <v/>
      </c>
      <c r="C16" s="42">
        <f>IFERROR(INDEX(Contratti!C:C,MATCH(A16,Contratti!A:A,0)),"")</f>
        <v/>
      </c>
      <c r="D16" s="43">
        <f>IFERROR(INDEX(Contratti!F:F,MATCH(A16,Contratti!A:A,0)),"")</f>
        <v/>
      </c>
      <c r="E16" s="44">
        <f>IFERROR(INDEX(Contratti!L:L,MATCH(A16,Contratti!A:A,0)),"")</f>
        <v/>
      </c>
      <c r="F16" s="45">
        <f>IFERROR(INDEX(Contratti!G:G,MATCH(A16,Contratti!A:A,0)),"")</f>
        <v/>
      </c>
      <c r="G16" s="46">
        <f>IF(E16="","",IF(E16&lt;=7,"CRITICA",IF(E16&lt;=30,"ALTA",IF(E16&lt;=90,"MEDIA","BASSA"))))</f>
        <v/>
      </c>
    </row>
    <row r="17">
      <c r="A17" s="35">
        <f>IFERROR(INDEX(Contratti!A:A,SMALL(IF(Contratti!L:L&lt;365,ROW(Contratti!L:L)),ROW()-2)),"")</f>
        <v/>
      </c>
      <c r="B17" s="36">
        <f>IFERROR(INDEX(Contratti!B:B,MATCH(A17,Contratti!A:A,0)),"")</f>
        <v/>
      </c>
      <c r="C17" s="36">
        <f>IFERROR(INDEX(Contratti!C:C,MATCH(A17,Contratti!A:A,0)),"")</f>
        <v/>
      </c>
      <c r="D17" s="37">
        <f>IFERROR(INDEX(Contratti!F:F,MATCH(A17,Contratti!A:A,0)),"")</f>
        <v/>
      </c>
      <c r="E17" s="38">
        <f>IFERROR(INDEX(Contratti!L:L,MATCH(A17,Contratti!A:A,0)),"")</f>
        <v/>
      </c>
      <c r="F17" s="39">
        <f>IFERROR(INDEX(Contratti!G:G,MATCH(A17,Contratti!A:A,0)),"")</f>
        <v/>
      </c>
      <c r="G17" s="40">
        <f>IF(E17="","",IF(E17&lt;=7,"CRITICA",IF(E17&lt;=30,"ALTA",IF(E17&lt;=90,"MEDIA","BASSA"))))</f>
        <v/>
      </c>
    </row>
    <row r="18">
      <c r="A18" s="41">
        <f>IFERROR(INDEX(Contratti!A:A,SMALL(IF(Contratti!L:L&lt;365,ROW(Contratti!L:L)),ROW()-2)),"")</f>
        <v/>
      </c>
      <c r="B18" s="42">
        <f>IFERROR(INDEX(Contratti!B:B,MATCH(A18,Contratti!A:A,0)),"")</f>
        <v/>
      </c>
      <c r="C18" s="42">
        <f>IFERROR(INDEX(Contratti!C:C,MATCH(A18,Contratti!A:A,0)),"")</f>
        <v/>
      </c>
      <c r="D18" s="43">
        <f>IFERROR(INDEX(Contratti!F:F,MATCH(A18,Contratti!A:A,0)),"")</f>
        <v/>
      </c>
      <c r="E18" s="44">
        <f>IFERROR(INDEX(Contratti!L:L,MATCH(A18,Contratti!A:A,0)),"")</f>
        <v/>
      </c>
      <c r="F18" s="45">
        <f>IFERROR(INDEX(Contratti!G:G,MATCH(A18,Contratti!A:A,0)),"")</f>
        <v/>
      </c>
      <c r="G18" s="46">
        <f>IF(E18="","",IF(E18&lt;=7,"CRITICA",IF(E18&lt;=30,"ALTA",IF(E18&lt;=90,"MEDIA","BASSA"))))</f>
        <v/>
      </c>
    </row>
    <row r="19">
      <c r="A19" s="35">
        <f>IFERROR(INDEX(Contratti!A:A,SMALL(IF(Contratti!L:L&lt;365,ROW(Contratti!L:L)),ROW()-2)),"")</f>
        <v/>
      </c>
      <c r="B19" s="36">
        <f>IFERROR(INDEX(Contratti!B:B,MATCH(A19,Contratti!A:A,0)),"")</f>
        <v/>
      </c>
      <c r="C19" s="36">
        <f>IFERROR(INDEX(Contratti!C:C,MATCH(A19,Contratti!A:A,0)),"")</f>
        <v/>
      </c>
      <c r="D19" s="37">
        <f>IFERROR(INDEX(Contratti!F:F,MATCH(A19,Contratti!A:A,0)),"")</f>
        <v/>
      </c>
      <c r="E19" s="38">
        <f>IFERROR(INDEX(Contratti!L:L,MATCH(A19,Contratti!A:A,0)),"")</f>
        <v/>
      </c>
      <c r="F19" s="39">
        <f>IFERROR(INDEX(Contratti!G:G,MATCH(A19,Contratti!A:A,0)),"")</f>
        <v/>
      </c>
      <c r="G19" s="40">
        <f>IF(E19="","",IF(E19&lt;=7,"CRITICA",IF(E19&lt;=30,"ALTA",IF(E19&lt;=90,"MEDIA","BASSA"))))</f>
        <v/>
      </c>
    </row>
    <row r="20">
      <c r="A20" s="41">
        <f>IFERROR(INDEX(Contratti!A:A,SMALL(IF(Contratti!L:L&lt;365,ROW(Contratti!L:L)),ROW()-2)),"")</f>
        <v/>
      </c>
      <c r="B20" s="42">
        <f>IFERROR(INDEX(Contratti!B:B,MATCH(A20,Contratti!A:A,0)),"")</f>
        <v/>
      </c>
      <c r="C20" s="42">
        <f>IFERROR(INDEX(Contratti!C:C,MATCH(A20,Contratti!A:A,0)),"")</f>
        <v/>
      </c>
      <c r="D20" s="43">
        <f>IFERROR(INDEX(Contratti!F:F,MATCH(A20,Contratti!A:A,0)),"")</f>
        <v/>
      </c>
      <c r="E20" s="44">
        <f>IFERROR(INDEX(Contratti!L:L,MATCH(A20,Contratti!A:A,0)),"")</f>
        <v/>
      </c>
      <c r="F20" s="45">
        <f>IFERROR(INDEX(Contratti!G:G,MATCH(A20,Contratti!A:A,0)),"")</f>
        <v/>
      </c>
      <c r="G20" s="46">
        <f>IF(E20="","",IF(E20&lt;=7,"CRITICA",IF(E20&lt;=30,"ALTA",IF(E20&lt;=90,"MEDIA","BASSA"))))</f>
        <v/>
      </c>
    </row>
    <row r="21">
      <c r="A21" s="35">
        <f>IFERROR(INDEX(Contratti!A:A,SMALL(IF(Contratti!L:L&lt;365,ROW(Contratti!L:L)),ROW()-2)),"")</f>
        <v/>
      </c>
      <c r="B21" s="36">
        <f>IFERROR(INDEX(Contratti!B:B,MATCH(A21,Contratti!A:A,0)),"")</f>
        <v/>
      </c>
      <c r="C21" s="36">
        <f>IFERROR(INDEX(Contratti!C:C,MATCH(A21,Contratti!A:A,0)),"")</f>
        <v/>
      </c>
      <c r="D21" s="37">
        <f>IFERROR(INDEX(Contratti!F:F,MATCH(A21,Contratti!A:A,0)),"")</f>
        <v/>
      </c>
      <c r="E21" s="38">
        <f>IFERROR(INDEX(Contratti!L:L,MATCH(A21,Contratti!A:A,0)),"")</f>
        <v/>
      </c>
      <c r="F21" s="39">
        <f>IFERROR(INDEX(Contratti!G:G,MATCH(A21,Contratti!A:A,0)),"")</f>
        <v/>
      </c>
      <c r="G21" s="40">
        <f>IF(E21="","",IF(E21&lt;=7,"CRITICA",IF(E21&lt;=30,"ALTA",IF(E21&lt;=90,"MEDIA","BASSA"))))</f>
        <v/>
      </c>
    </row>
    <row r="22">
      <c r="A22" s="41">
        <f>IFERROR(INDEX(Contratti!A:A,SMALL(IF(Contratti!L:L&lt;365,ROW(Contratti!L:L)),ROW()-2)),"")</f>
        <v/>
      </c>
      <c r="B22" s="42">
        <f>IFERROR(INDEX(Contratti!B:B,MATCH(A22,Contratti!A:A,0)),"")</f>
        <v/>
      </c>
      <c r="C22" s="42">
        <f>IFERROR(INDEX(Contratti!C:C,MATCH(A22,Contratti!A:A,0)),"")</f>
        <v/>
      </c>
      <c r="D22" s="43">
        <f>IFERROR(INDEX(Contratti!F:F,MATCH(A22,Contratti!A:A,0)),"")</f>
        <v/>
      </c>
      <c r="E22" s="44">
        <f>IFERROR(INDEX(Contratti!L:L,MATCH(A22,Contratti!A:A,0)),"")</f>
        <v/>
      </c>
      <c r="F22" s="45">
        <f>IFERROR(INDEX(Contratti!G:G,MATCH(A22,Contratti!A:A,0)),"")</f>
        <v/>
      </c>
      <c r="G22" s="46">
        <f>IF(E22="","",IF(E22&lt;=7,"CRITICA",IF(E22&lt;=30,"ALTA",IF(E22&lt;=90,"MEDIA","BASSA"))))</f>
        <v/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35" customWidth="1" min="1" max="1"/>
    <col width="14" customWidth="1" min="2" max="2"/>
    <col width="18" customWidth="1" min="3" max="3"/>
    <col width="18" customWidth="1" min="4" max="4"/>
    <col width="20" customWidth="1" min="5" max="5"/>
    <col width="14" customWidth="1" min="6" max="6"/>
  </cols>
  <sheetData>
    <row r="1" ht="30" customHeight="1">
      <c r="A1" s="33" t="inlineStr">
        <is>
          <t>ANALISI PER FORNITORE</t>
        </is>
      </c>
    </row>
    <row r="2" ht="35" customHeight="1">
      <c r="A2" s="47" t="inlineStr">
        <is>
          <t>Fornitore</t>
        </is>
      </c>
      <c r="B2" s="47" t="inlineStr">
        <is>
          <t>N° Contratti</t>
        </is>
      </c>
      <c r="C2" s="47" t="inlineStr">
        <is>
          <t>Valore Totale (€)</t>
        </is>
      </c>
      <c r="D2" s="47" t="inlineStr">
        <is>
          <t>Valore Medio (€)</t>
        </is>
      </c>
      <c r="E2" s="47" t="inlineStr">
        <is>
          <t>Data Prima Scadenza</t>
        </is>
      </c>
      <c r="F2" s="47" t="inlineStr">
        <is>
          <t>% sul Totale</t>
        </is>
      </c>
    </row>
    <row r="3">
      <c r="A3" s="28" t="inlineStr">
        <is>
          <t>Adobe Systems Italia</t>
        </is>
      </c>
      <c r="B3" s="27" t="n">
        <v>1</v>
      </c>
      <c r="C3" s="30" t="n">
        <v>12000</v>
      </c>
      <c r="D3" s="30" t="n">
        <v>12000</v>
      </c>
      <c r="E3" s="29" t="inlineStr">
        <is>
          <t>2025-04-30</t>
        </is>
      </c>
      <c r="F3" s="48">
        <f>C3/SUM(C:C)</f>
        <v/>
      </c>
    </row>
    <row r="4">
      <c r="A4" s="49" t="inlineStr">
        <is>
          <t>Amazon Web Services</t>
        </is>
      </c>
      <c r="B4" s="50" t="n">
        <v>1</v>
      </c>
      <c r="C4" s="51" t="n">
        <v>72000</v>
      </c>
      <c r="D4" s="51" t="n">
        <v>72000</v>
      </c>
      <c r="E4" s="52" t="inlineStr">
        <is>
          <t>2025-02-28</t>
        </is>
      </c>
      <c r="F4" s="53">
        <f>C4/SUM(C:C)</f>
        <v/>
      </c>
    </row>
    <row r="5">
      <c r="A5" s="28" t="inlineStr">
        <is>
          <t>Enel Energia S.p.A.</t>
        </is>
      </c>
      <c r="B5" s="27" t="n">
        <v>1</v>
      </c>
      <c r="C5" s="30" t="n">
        <v>35000</v>
      </c>
      <c r="D5" s="30" t="n">
        <v>35000</v>
      </c>
      <c r="E5" s="29" t="inlineStr">
        <is>
          <t>2024-12-31</t>
        </is>
      </c>
      <c r="F5" s="48">
        <f>C5/SUM(C:C)</f>
        <v/>
      </c>
    </row>
    <row r="6">
      <c r="A6" s="49" t="inlineStr">
        <is>
          <t>Google Cloud EMEA</t>
        </is>
      </c>
      <c r="B6" s="50" t="n">
        <v>1</v>
      </c>
      <c r="C6" s="51" t="n">
        <v>28000</v>
      </c>
      <c r="D6" s="51" t="n">
        <v>28000</v>
      </c>
      <c r="E6" s="52" t="inlineStr">
        <is>
          <t>2024-12-15</t>
        </is>
      </c>
      <c r="F6" s="53">
        <f>C6/SUM(C:C)</f>
        <v/>
      </c>
    </row>
    <row r="7">
      <c r="A7" s="28" t="inlineStr">
        <is>
          <t>IBM Italia S.p.A.</t>
        </is>
      </c>
      <c r="B7" s="27" t="n">
        <v>1</v>
      </c>
      <c r="C7" s="30" t="n">
        <v>42000</v>
      </c>
      <c r="D7" s="30" t="n">
        <v>42000</v>
      </c>
      <c r="E7" s="29" t="inlineStr">
        <is>
          <t>2025-06-30</t>
        </is>
      </c>
      <c r="F7" s="48">
        <f>C7/SUM(C:C)</f>
        <v/>
      </c>
    </row>
    <row r="8">
      <c r="A8" s="49" t="inlineStr">
        <is>
          <t>Microsoft Italia S.r.l.</t>
        </is>
      </c>
      <c r="B8" s="50" t="n">
        <v>1</v>
      </c>
      <c r="C8" s="51" t="n">
        <v>45000</v>
      </c>
      <c r="D8" s="51" t="n">
        <v>45000</v>
      </c>
      <c r="E8" s="52" t="inlineStr">
        <is>
          <t>2025-01-14</t>
        </is>
      </c>
      <c r="F8" s="53">
        <f>C8/SUM(C:C)</f>
        <v/>
      </c>
    </row>
    <row r="9">
      <c r="A9" s="28" t="inlineStr">
        <is>
          <t>Oracle Italia S.r.l.</t>
        </is>
      </c>
      <c r="B9" s="27" t="n">
        <v>1</v>
      </c>
      <c r="C9" s="30" t="n">
        <v>95000</v>
      </c>
      <c r="D9" s="30" t="n">
        <v>95000</v>
      </c>
      <c r="E9" s="29" t="inlineStr">
        <is>
          <t>2024-12-31</t>
        </is>
      </c>
      <c r="F9" s="48">
        <f>C9/SUM(C:C)</f>
        <v/>
      </c>
    </row>
    <row r="10">
      <c r="A10" s="49" t="inlineStr">
        <is>
          <t>SAP Italia S.r.l.</t>
        </is>
      </c>
      <c r="B10" s="50" t="n">
        <v>1</v>
      </c>
      <c r="C10" s="51" t="n">
        <v>150000</v>
      </c>
      <c r="D10" s="51" t="n">
        <v>150000</v>
      </c>
      <c r="E10" s="52" t="inlineStr">
        <is>
          <t>2027-03-31</t>
        </is>
      </c>
      <c r="F10" s="53">
        <f>C10/SUM(C:C)</f>
        <v/>
      </c>
    </row>
    <row r="11">
      <c r="A11" s="28" t="inlineStr">
        <is>
          <t>Telecom Italia S.p.A.</t>
        </is>
      </c>
      <c r="B11" s="27" t="n">
        <v>1</v>
      </c>
      <c r="C11" s="30" t="n">
        <v>18000</v>
      </c>
      <c r="D11" s="30" t="n">
        <v>18000</v>
      </c>
      <c r="E11" s="29" t="inlineStr">
        <is>
          <t>2025-05-31</t>
        </is>
      </c>
      <c r="F11" s="48">
        <f>C11/SUM(C:C)</f>
        <v/>
      </c>
    </row>
    <row r="12">
      <c r="A12" s="49" t="inlineStr">
        <is>
          <t>Vodafone Business</t>
        </is>
      </c>
      <c r="B12" s="50" t="n">
        <v>1</v>
      </c>
      <c r="C12" s="51" t="n">
        <v>24000</v>
      </c>
      <c r="D12" s="51" t="n">
        <v>24000</v>
      </c>
      <c r="E12" s="52" t="inlineStr">
        <is>
          <t>2025-12-31</t>
        </is>
      </c>
      <c r="F12" s="53">
        <f>C12/SUM(C:C)</f>
        <v/>
      </c>
    </row>
    <row r="13">
      <c r="A13" s="54" t="inlineStr">
        <is>
          <t>TOTALE</t>
        </is>
      </c>
      <c r="B13" s="55">
        <f>SUM(B3:B12)</f>
        <v/>
      </c>
      <c r="C13" s="56">
        <f>SUM(C3:C12)</f>
        <v/>
      </c>
      <c r="D13" s="57" t="n"/>
      <c r="E13" s="58" t="n"/>
      <c r="F13" s="55" t="inlineStr">
        <is>
          <t>100%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64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50" customWidth="1" min="3" max="3"/>
    <col width="5" customWidth="1" min="4" max="4"/>
  </cols>
  <sheetData>
    <row r="1" ht="35" customHeight="1">
      <c r="A1" s="59" t="inlineStr">
        <is>
          <t>GUIDA ALL'USO - GESTIONE CONTRATTI</t>
        </is>
      </c>
    </row>
    <row r="2" ht="8" customHeight="1"/>
    <row r="3" ht="8" customHeight="1"/>
    <row r="4" ht="25" customHeight="1">
      <c r="B4" s="60" t="inlineStr">
        <is>
          <t>Questo modello Excel professionale ti permette di gestire efficacemente tutti i tuoi contratti aziendali.</t>
        </is>
      </c>
    </row>
    <row r="5" ht="25" customHeight="1">
      <c r="B5" s="60" t="inlineStr">
        <is>
          <t>Monitora scadenze, valori, fornitori e molto altro in modo semplice e intuitivo.</t>
        </is>
      </c>
    </row>
    <row r="6" ht="8" customHeight="1"/>
    <row r="7" ht="8" customHeight="1"/>
    <row r="8" ht="20" customHeight="1">
      <c r="B8" s="61" t="inlineStr">
        <is>
          <t>1. Dashboard Contratti</t>
        </is>
      </c>
      <c r="C8" s="62" t="inlineStr">
        <is>
          <t>Visualizzazione immediata dei KPI principali e scadenze imminenti</t>
        </is>
      </c>
    </row>
    <row r="9" ht="20" customHeight="1">
      <c r="B9" s="61" t="inlineStr">
        <is>
          <t>2. Contratti</t>
        </is>
      </c>
      <c r="C9" s="62" t="inlineStr">
        <is>
          <t>Database completo di tutti i contratti con tutte le informazioni</t>
        </is>
      </c>
    </row>
    <row r="10" ht="20" customHeight="1">
      <c r="B10" s="61" t="inlineStr">
        <is>
          <t>3. Scadenzario</t>
        </is>
      </c>
      <c r="C10" s="62" t="inlineStr">
        <is>
          <t>Lista contratti ordinati per data di scadenza con indicatore di priorità</t>
        </is>
      </c>
    </row>
    <row r="11" ht="20" customHeight="1">
      <c r="B11" s="61" t="inlineStr">
        <is>
          <t>4. Analisi Fornitori</t>
        </is>
      </c>
      <c r="C11" s="62" t="inlineStr">
        <is>
          <t>Analisi aggregata per fornitore con valore totale e numero contratti</t>
        </is>
      </c>
    </row>
    <row r="12" ht="20" customHeight="1">
      <c r="B12" s="61" t="inlineStr">
        <is>
          <t>5. Istruzioni</t>
        </is>
      </c>
      <c r="C12" s="62" t="inlineStr">
        <is>
          <t>Questa guida all'utilizzo del modello</t>
        </is>
      </c>
    </row>
    <row r="13" ht="8" customHeight="1"/>
    <row r="14" ht="8" customHeight="1"/>
    <row r="15" ht="20" customHeight="1">
      <c r="B15" s="61" t="inlineStr">
        <is>
          <t>Passo 1</t>
        </is>
      </c>
      <c r="C15" s="62" t="inlineStr">
        <is>
          <t>Vai al foglio "Contratti" e inserisci i tuoi contratti nelle righe vuote</t>
        </is>
      </c>
    </row>
    <row r="16" ht="20" customHeight="1">
      <c r="B16" s="61" t="inlineStr">
        <is>
          <t>Passo 2</t>
        </is>
      </c>
      <c r="C16" s="62" t="inlineStr">
        <is>
          <t>Compila tutti i campi obbligatori: ID, Fornitore, Tipo, Date, Valore, Stato</t>
        </is>
      </c>
    </row>
    <row r="17" ht="20" customHeight="1">
      <c r="B17" s="61" t="inlineStr">
        <is>
          <t>Passo 3</t>
        </is>
      </c>
      <c r="C17" s="62" t="inlineStr">
        <is>
          <t>Il campo "Giorni alla Scadenza" si calcola automaticamente</t>
        </is>
      </c>
    </row>
    <row r="18" ht="20" customHeight="1">
      <c r="B18" s="61" t="inlineStr">
        <is>
          <t>Passo 4</t>
        </is>
      </c>
      <c r="C18" s="62" t="inlineStr">
        <is>
          <t>Utilizza i menu a tendina per Stato e Auto-Rinnovo</t>
        </is>
      </c>
    </row>
    <row r="19" ht="20" customHeight="1">
      <c r="B19" s="61" t="inlineStr">
        <is>
          <t>Passo 5</t>
        </is>
      </c>
      <c r="C19" s="62" t="inlineStr">
        <is>
          <t>Dashboard e analisi si aggiorneranno automaticamente</t>
        </is>
      </c>
    </row>
    <row r="20" ht="8" customHeight="1"/>
    <row r="21" ht="8" customHeight="1"/>
    <row r="22" ht="20" customHeight="1">
      <c r="B22" s="61" t="inlineStr">
        <is>
          <t>ID Contratto</t>
        </is>
      </c>
      <c r="C22" s="62" t="inlineStr">
        <is>
          <t>Codice univoco del contratto (es: CNT-001, CNT-002, etc.)</t>
        </is>
      </c>
    </row>
    <row r="23" ht="20" customHeight="1">
      <c r="B23" s="61" t="inlineStr">
        <is>
          <t>Fornitore/Cliente</t>
        </is>
      </c>
      <c r="C23" s="62" t="inlineStr">
        <is>
          <t>Nome completo dell'azienda fornitrice o cliente</t>
        </is>
      </c>
    </row>
    <row r="24" ht="20" customHeight="1">
      <c r="B24" s="61" t="inlineStr">
        <is>
          <t>Tipo Contratto</t>
        </is>
      </c>
      <c r="C24" s="62" t="inlineStr">
        <is>
          <t>Categoria del contratto (es: Licenze Software, Cloud, etc.)</t>
        </is>
      </c>
    </row>
    <row r="25" ht="20" customHeight="1">
      <c r="B25" s="61" t="inlineStr">
        <is>
          <t>Categoria</t>
        </is>
      </c>
      <c r="C25" s="62" t="inlineStr">
        <is>
          <t>Macro-categoria (IT, Telecomunicazioni, Utilities, etc.)</t>
        </is>
      </c>
    </row>
    <row r="26" ht="20" customHeight="1">
      <c r="B26" s="61" t="inlineStr">
        <is>
          <t>Data Inizio</t>
        </is>
      </c>
      <c r="C26" s="62" t="inlineStr">
        <is>
          <t>Data di inizio validità del contratto</t>
        </is>
      </c>
    </row>
    <row r="27" ht="20" customHeight="1">
      <c r="B27" s="61" t="inlineStr">
        <is>
          <t>Data Scadenza</t>
        </is>
      </c>
      <c r="C27" s="62" t="inlineStr">
        <is>
          <t>Data di termine del contratto</t>
        </is>
      </c>
    </row>
    <row r="28" ht="20" customHeight="1">
      <c r="B28" s="61" t="inlineStr">
        <is>
          <t>Valore Annuo</t>
        </is>
      </c>
      <c r="C28" s="62" t="inlineStr">
        <is>
          <t>Importo annuale del contratto in Euro</t>
        </is>
      </c>
    </row>
    <row r="29" ht="20" customHeight="1">
      <c r="B29" s="61" t="inlineStr">
        <is>
          <t>Stato</t>
        </is>
      </c>
      <c r="C29" s="62" t="inlineStr">
        <is>
          <t>Attivo, In Scadenza, Scaduto o In Negoziazione</t>
        </is>
      </c>
    </row>
    <row r="30" ht="20" customHeight="1">
      <c r="B30" s="61" t="inlineStr">
        <is>
          <t>Auto-Rinnovo</t>
        </is>
      </c>
      <c r="C30" s="62" t="inlineStr">
        <is>
          <t>Indica se il contratto si rinnova automaticamente (Sì/No)</t>
        </is>
      </c>
    </row>
    <row r="31" ht="8" customHeight="1"/>
    <row r="32" ht="8" customHeight="1"/>
    <row r="33" ht="20" customHeight="1">
      <c r="B33" s="61" t="inlineStr">
        <is>
          <t>Attivo</t>
        </is>
      </c>
      <c r="C33" s="62" t="inlineStr">
        <is>
          <t>Contratto valido e operativo</t>
        </is>
      </c>
    </row>
    <row r="34" ht="20" customHeight="1">
      <c r="B34" s="61" t="inlineStr">
        <is>
          <t>In Scadenza</t>
        </is>
      </c>
      <c r="C34" s="62" t="inlineStr">
        <is>
          <t>Contratto che scade entro 30 giorni</t>
        </is>
      </c>
    </row>
    <row r="35" ht="20" customHeight="1">
      <c r="B35" s="61" t="inlineStr">
        <is>
          <t>Scaduto</t>
        </is>
      </c>
      <c r="C35" s="62" t="inlineStr">
        <is>
          <t>Contratto terminato</t>
        </is>
      </c>
    </row>
    <row r="36" ht="20" customHeight="1">
      <c r="B36" s="61" t="inlineStr">
        <is>
          <t>In Negoziazione</t>
        </is>
      </c>
      <c r="C36" s="62" t="inlineStr">
        <is>
          <t>Contratto in fase di rinnovo o negoziazione</t>
        </is>
      </c>
    </row>
    <row r="37" ht="8" customHeight="1"/>
    <row r="38" ht="8" customHeight="1"/>
    <row r="39" ht="20" customHeight="1">
      <c r="B39" s="61" t="inlineStr">
        <is>
          <t>CRITICA</t>
        </is>
      </c>
      <c r="C39" s="62" t="inlineStr">
        <is>
          <t>Scadenza entro 7 giorni - Azione immediata richiesta</t>
        </is>
      </c>
    </row>
    <row r="40" ht="20" customHeight="1">
      <c r="B40" s="61" t="inlineStr">
        <is>
          <t>ALTA</t>
        </is>
      </c>
      <c r="C40" s="62" t="inlineStr">
        <is>
          <t>Scadenza entro 30 giorni - Pianificare il rinnovo</t>
        </is>
      </c>
    </row>
    <row r="41" ht="20" customHeight="1">
      <c r="B41" s="61" t="inlineStr">
        <is>
          <t>MEDIA</t>
        </is>
      </c>
      <c r="C41" s="62" t="inlineStr">
        <is>
          <t>Scadenza entro 90 giorni - Monitorare</t>
        </is>
      </c>
    </row>
    <row r="42" ht="20" customHeight="1">
      <c r="B42" s="61" t="inlineStr">
        <is>
          <t>BASSA</t>
        </is>
      </c>
      <c r="C42" s="62" t="inlineStr">
        <is>
          <t>Scadenza oltre 90 giorni</t>
        </is>
      </c>
    </row>
    <row r="43" ht="8" customHeight="1"/>
    <row r="44" ht="8" customHeight="1"/>
    <row r="45" ht="20" customHeight="1">
      <c r="B45" s="61" t="inlineStr">
        <is>
          <t>• Aggiorna regolarmente</t>
        </is>
      </c>
      <c r="C45" s="62" t="inlineStr">
        <is>
          <t>Mantieni il database aggiornato settimanalmente</t>
        </is>
      </c>
    </row>
    <row r="46" ht="20" customHeight="1">
      <c r="B46" s="61" t="inlineStr">
        <is>
          <t>• Controlla scadenze</t>
        </is>
      </c>
      <c r="C46" s="62" t="inlineStr">
        <is>
          <t>Verifica ogni lunedì il foglio Scadenzario</t>
        </is>
      </c>
    </row>
    <row r="47" ht="20" customHeight="1">
      <c r="B47" s="61" t="inlineStr">
        <is>
          <t>• Archivia documenti</t>
        </is>
      </c>
      <c r="C47" s="62" t="inlineStr">
        <is>
          <t>Mantieni i contratti cartacei/PDF in archivio organizzato</t>
        </is>
      </c>
    </row>
    <row r="48" ht="20" customHeight="1">
      <c r="B48" s="61" t="inlineStr">
        <is>
          <t>• Backup periodici</t>
        </is>
      </c>
      <c r="C48" s="62" t="inlineStr">
        <is>
          <t>Salva copie di backup mensili del file</t>
        </is>
      </c>
    </row>
    <row r="49" ht="20" customHeight="1">
      <c r="B49" s="61" t="inlineStr">
        <is>
          <t>• Notifiche email</t>
        </is>
      </c>
      <c r="C49" s="62" t="inlineStr">
        <is>
          <t>Imposta promemoria per contratti in scadenza</t>
        </is>
      </c>
    </row>
    <row r="50" ht="20" customHeight="1">
      <c r="B50" s="61" t="inlineStr">
        <is>
          <t>• Revisione trimestrale</t>
        </is>
      </c>
      <c r="C50" s="62" t="inlineStr">
        <is>
          <t>Analizza fornitori e costi ogni trimestre</t>
        </is>
      </c>
    </row>
    <row r="51" ht="8" customHeight="1"/>
    <row r="52" ht="8" customHeight="1"/>
    <row r="53" ht="20" customHeight="1">
      <c r="B53" s="61" t="inlineStr">
        <is>
          <t>✓ Usa filtri</t>
        </is>
      </c>
      <c r="C53" s="62" t="inlineStr">
        <is>
          <t>Applica filtri sulle colonne per visualizzare solo i dati necessari</t>
        </is>
      </c>
    </row>
    <row r="54" ht="20" customHeight="1">
      <c r="B54" s="61" t="inlineStr">
        <is>
          <t>✓ Ordina dati</t>
        </is>
      </c>
      <c r="C54" s="62" t="inlineStr">
        <is>
          <t>Ordina per scadenza, valore o fornitore secondo necessità</t>
        </is>
      </c>
    </row>
    <row r="55" ht="20" customHeight="1">
      <c r="B55" s="61" t="inlineStr">
        <is>
          <t>✓ Stampa report</t>
        </is>
      </c>
      <c r="C55" s="62" t="inlineStr">
        <is>
          <t>Imposta area di stampa per report professionali</t>
        </is>
      </c>
    </row>
    <row r="56" ht="20" customHeight="1">
      <c r="B56" s="61" t="inlineStr">
        <is>
          <t>✓ Proteggi formule</t>
        </is>
      </c>
      <c r="C56" s="62" t="inlineStr">
        <is>
          <t>Non modificare le formule nei campi calcolati</t>
        </is>
      </c>
    </row>
    <row r="57" ht="8" customHeight="1"/>
    <row r="58" ht="8" customHeight="1"/>
    <row r="59" ht="25" customHeight="1">
      <c r="B59" s="60" t="inlineStr">
        <is>
          <t>Per domande o assistenza:</t>
        </is>
      </c>
    </row>
    <row r="60" ht="25" customHeight="1">
      <c r="B60" s="60" t="inlineStr">
        <is>
          <t>• Consulta questa guida</t>
        </is>
      </c>
    </row>
    <row r="61" ht="25" customHeight="1">
      <c r="B61" s="60" t="inlineStr">
        <is>
          <t>• Verifica le formule nel foglio Contratti</t>
        </is>
      </c>
    </row>
    <row r="62" ht="25" customHeight="1">
      <c r="B62" s="60" t="inlineStr">
        <is>
          <t>• Non eliminare righe di intestazione</t>
        </is>
      </c>
    </row>
    <row r="63" ht="25" customHeight="1">
      <c r="B63" s="60" t="inlineStr">
        <is>
          <t>• Mantieni il formato delle date (GG/MM/AAAA)</t>
        </is>
      </c>
    </row>
    <row r="64">
      <c r="B64" s="63" t="inlineStr">
        <is>
          <t>© 2024 - Modello Gestione Contratti Professionale - Versione 1.0</t>
        </is>
      </c>
    </row>
  </sheetData>
  <mergeCells count="9">
    <mergeCell ref="A1:D1"/>
    <mergeCell ref="B4:C4"/>
    <mergeCell ref="B5:C5"/>
    <mergeCell ref="B59:C59"/>
    <mergeCell ref="B60:C60"/>
    <mergeCell ref="B61:C61"/>
    <mergeCell ref="B62:C62"/>
    <mergeCell ref="B63:C63"/>
    <mergeCell ref="B64:C6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2026-03-09T13:13:22Z</dcterms:created>
  <dcterms:modified xmlns:dcterms="http://purl.org/dc/terms/" xmlns:xsi="http://www.w3.org/2001/XMLSchema-instance" xsi:type="dcterms:W3CDTF">2026-03-09T13:13:22Z</dcterms:modified>
</cp:coreProperties>
</file>