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ventario" sheetId="2" state="visible" r:id="rId2"/>
    <sheet xmlns:r="http://schemas.openxmlformats.org/officeDocument/2006/relationships" name="Movimenti" sheetId="3" state="visible" r:id="rId3"/>
    <sheet xmlns:r="http://schemas.openxmlformats.org/officeDocument/2006/relationships" name="Fornitori" sheetId="4" state="visible" r:id="rId4"/>
    <sheet xmlns:r="http://schemas.openxmlformats.org/officeDocument/2006/relationships" name="Ordini" sheetId="5" state="visible" r:id="rId5"/>
    <sheet xmlns:r="http://schemas.openxmlformats.org/officeDocument/2006/relationships" name="Report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€#,##0.00"/>
    <numFmt numFmtId="165" formatCode="yyyy-mm-dd h:mm:ss"/>
    <numFmt numFmtId="166" formatCode="DD/MM/YYYY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1"/>
    </font>
    <font>
      <name val="Calibri"/>
      <b val="1"/>
      <color rgb="001E3A8A"/>
      <sz val="14"/>
    </font>
    <font>
      <name val="Calibri"/>
      <b val="1"/>
      <sz val="11"/>
    </font>
    <font>
      <i val="1"/>
      <color rgb="00666666"/>
    </font>
    <font>
      <name val="Calibri"/>
      <b val="1"/>
      <color rgb="001E3A8A"/>
      <sz val="18"/>
    </font>
    <font>
      <name val="Calibri"/>
      <b val="1"/>
      <color rgb="00FFFFFF"/>
      <sz val="10"/>
    </font>
    <font>
      <name val="Calibri"/>
      <b val="1"/>
      <color rgb="003B82F6"/>
      <sz val="16"/>
    </font>
    <font>
      <name val="Calibri"/>
      <b val="1"/>
      <color rgb="0010B981"/>
      <sz val="16"/>
    </font>
    <font>
      <name val="Calibri"/>
      <b val="1"/>
      <color rgb="00EF4444"/>
      <sz val="16"/>
    </font>
    <font>
      <name val="Calibri"/>
      <b val="1"/>
      <color rgb="00F59E0B"/>
      <sz val="16"/>
    </font>
    <font>
      <name val="Calibri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EF4444"/>
        <bgColor rgb="00EF4444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6" fillId="0" borderId="0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7" fillId="6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164" fontId="8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10" fillId="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1" fillId="0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4" fontId="0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164" fontId="0" fillId="0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center" vertical="center" wrapText="1"/>
    </xf>
    <xf numFmtId="164" fontId="0" fillId="3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5" fillId="0" borderId="0" pivotButton="0" quotePrefix="0" xfId="0"/>
    <xf numFmtId="0" fontId="3" fillId="3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EF4444"/>
          <bgColor rgb="00EF4444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10B981"/>
          <bgColor rgb="0010B98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Valore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'Report'!D4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'Report'!$A$5:$A$9</f>
            </numRef>
          </cat>
          <val>
            <numRef>
              <f>'Report'!$D$5:$D$9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DASHBOARD GESTIONE MAGAZZINO</t>
        </is>
      </c>
    </row>
    <row r="2">
      <c r="B2" s="2" t="inlineStr">
        <is>
          <t>Valore Totale Magazzino</t>
        </is>
      </c>
      <c r="C2" s="3" t="n"/>
      <c r="D2" s="4" t="inlineStr">
        <is>
          <t>N. Prodotti</t>
        </is>
      </c>
      <c r="E2" s="3" t="n"/>
      <c r="F2" s="5" t="inlineStr">
        <is>
          <t>Prodotti in Critico</t>
        </is>
      </c>
      <c r="G2" s="3" t="n"/>
      <c r="H2" s="6" t="inlineStr">
        <is>
          <t>Ordini Attivi</t>
        </is>
      </c>
    </row>
    <row r="3">
      <c r="B3" s="7">
        <f>SOMMA(Inventario!G:G)</f>
        <v/>
      </c>
      <c r="C3" s="3" t="n"/>
      <c r="D3" s="8">
        <f>CONTA.VALORI(Inventario!A4:A53)</f>
        <v/>
      </c>
      <c r="E3" s="3" t="n"/>
      <c r="F3" s="9">
        <f>CONTA.SE(Inventario!I:I;"CRITICO")</f>
        <v/>
      </c>
      <c r="G3" s="3" t="n"/>
      <c r="H3" s="10">
        <f>CONTA.SE(Ordini!H:H;"Ordinato")+CONTA.SE(Ordini!H:H;"In Transito")</f>
        <v/>
      </c>
    </row>
    <row r="5">
      <c r="A5" s="11" t="inlineStr">
        <is>
          <t>MOVIMENTI RECENTI</t>
        </is>
      </c>
    </row>
    <row r="6">
      <c r="A6" s="12" t="inlineStr">
        <is>
          <t>Data</t>
        </is>
      </c>
      <c r="B6" s="12" t="inlineStr">
        <is>
          <t>Codice</t>
        </is>
      </c>
      <c r="C6" s="12" t="inlineStr">
        <is>
          <t>Prodotto</t>
        </is>
      </c>
      <c r="D6" s="12" t="inlineStr">
        <is>
          <t>Tipo</t>
        </is>
      </c>
      <c r="E6" s="12" t="inlineStr">
        <is>
          <t>Quantità</t>
        </is>
      </c>
      <c r="F6" s="12" t="inlineStr">
        <is>
          <t>Operatore</t>
        </is>
      </c>
    </row>
    <row r="7">
      <c r="A7" s="13">
        <f>Movimenti!A4</f>
        <v/>
      </c>
      <c r="B7" s="14">
        <f>Movimenti!B4</f>
        <v/>
      </c>
      <c r="C7" s="14">
        <f>Movimenti!C4</f>
        <v/>
      </c>
      <c r="D7" s="14">
        <f>Movimenti!D4</f>
        <v/>
      </c>
      <c r="E7" s="14">
        <f>Movimenti!E4</f>
        <v/>
      </c>
      <c r="F7" s="14">
        <f>Movimenti!H4</f>
        <v/>
      </c>
    </row>
    <row r="8">
      <c r="A8" s="15">
        <f>Movimenti!A5</f>
        <v/>
      </c>
      <c r="B8" s="16">
        <f>Movimenti!B5</f>
        <v/>
      </c>
      <c r="C8" s="16">
        <f>Movimenti!C5</f>
        <v/>
      </c>
      <c r="D8" s="16">
        <f>Movimenti!D5</f>
        <v/>
      </c>
      <c r="E8" s="16">
        <f>Movimenti!E5</f>
        <v/>
      </c>
      <c r="F8" s="16">
        <f>Movimenti!H5</f>
        <v/>
      </c>
    </row>
    <row r="9">
      <c r="A9" s="13">
        <f>Movimenti!A6</f>
        <v/>
      </c>
      <c r="B9" s="14">
        <f>Movimenti!B6</f>
        <v/>
      </c>
      <c r="C9" s="14">
        <f>Movimenti!C6</f>
        <v/>
      </c>
      <c r="D9" s="14">
        <f>Movimenti!D6</f>
        <v/>
      </c>
      <c r="E9" s="14">
        <f>Movimenti!E6</f>
        <v/>
      </c>
      <c r="F9" s="14">
        <f>Movimenti!H6</f>
        <v/>
      </c>
    </row>
    <row r="10">
      <c r="A10" s="15">
        <f>Movimenti!A7</f>
        <v/>
      </c>
      <c r="B10" s="16">
        <f>Movimenti!B7</f>
        <v/>
      </c>
      <c r="C10" s="16">
        <f>Movimenti!C7</f>
        <v/>
      </c>
      <c r="D10" s="16">
        <f>Movimenti!D7</f>
        <v/>
      </c>
      <c r="E10" s="16">
        <f>Movimenti!E7</f>
        <v/>
      </c>
      <c r="F10" s="16">
        <f>Movimenti!H7</f>
        <v/>
      </c>
    </row>
    <row r="11">
      <c r="A11" s="13">
        <f>Movimenti!A8</f>
        <v/>
      </c>
      <c r="B11" s="14">
        <f>Movimenti!B8</f>
        <v/>
      </c>
      <c r="C11" s="14">
        <f>Movimenti!C8</f>
        <v/>
      </c>
      <c r="D11" s="14">
        <f>Movimenti!D8</f>
        <v/>
      </c>
      <c r="E11" s="14">
        <f>Movimenti!E8</f>
        <v/>
      </c>
      <c r="F11" s="14">
        <f>Movimenti!H8</f>
        <v/>
      </c>
    </row>
    <row r="12">
      <c r="A12" s="15">
        <f>Movimenti!A9</f>
        <v/>
      </c>
      <c r="B12" s="16">
        <f>Movimenti!B9</f>
        <v/>
      </c>
      <c r="C12" s="16">
        <f>Movimenti!C9</f>
        <v/>
      </c>
      <c r="D12" s="16">
        <f>Movimenti!D9</f>
        <v/>
      </c>
      <c r="E12" s="16">
        <f>Movimenti!E9</f>
        <v/>
      </c>
      <c r="F12" s="16">
        <f>Movimenti!H9</f>
        <v/>
      </c>
    </row>
    <row r="13">
      <c r="A13" s="13">
        <f>Movimenti!A10</f>
        <v/>
      </c>
      <c r="B13" s="14">
        <f>Movimenti!B10</f>
        <v/>
      </c>
      <c r="C13" s="14">
        <f>Movimenti!C10</f>
        <v/>
      </c>
      <c r="D13" s="14">
        <f>Movimenti!D10</f>
        <v/>
      </c>
      <c r="E13" s="14">
        <f>Movimenti!E10</f>
        <v/>
      </c>
      <c r="F13" s="14">
        <f>Movimenti!H10</f>
        <v/>
      </c>
    </row>
    <row r="14">
      <c r="A14" s="15">
        <f>Movimenti!A11</f>
        <v/>
      </c>
      <c r="B14" s="16">
        <f>Movimenti!B11</f>
        <v/>
      </c>
      <c r="C14" s="16">
        <f>Movimenti!C11</f>
        <v/>
      </c>
      <c r="D14" s="16">
        <f>Movimenti!D11</f>
        <v/>
      </c>
      <c r="E14" s="16">
        <f>Movimenti!E11</f>
        <v/>
      </c>
      <c r="F14" s="16">
        <f>Movimenti!H11</f>
        <v/>
      </c>
    </row>
    <row r="15">
      <c r="A15" s="13">
        <f>Movimenti!A12</f>
        <v/>
      </c>
      <c r="B15" s="14">
        <f>Movimenti!B12</f>
        <v/>
      </c>
      <c r="C15" s="14">
        <f>Movimenti!C12</f>
        <v/>
      </c>
      <c r="D15" s="14">
        <f>Movimenti!D12</f>
        <v/>
      </c>
      <c r="E15" s="14">
        <f>Movimenti!E12</f>
        <v/>
      </c>
      <c r="F15" s="14">
        <f>Movimenti!H12</f>
        <v/>
      </c>
    </row>
    <row r="16">
      <c r="A16" s="15">
        <f>Movimenti!A13</f>
        <v/>
      </c>
      <c r="B16" s="16">
        <f>Movimenti!B13</f>
        <v/>
      </c>
      <c r="C16" s="16">
        <f>Movimenti!C13</f>
        <v/>
      </c>
      <c r="D16" s="16">
        <f>Movimenti!D13</f>
        <v/>
      </c>
      <c r="E16" s="16">
        <f>Movimenti!E13</f>
        <v/>
      </c>
      <c r="F16" s="16">
        <f>Movimenti!H13</f>
        <v/>
      </c>
    </row>
  </sheetData>
  <mergeCells count="9">
    <mergeCell ref="A1:H1"/>
    <mergeCell ref="B2:C2"/>
    <mergeCell ref="D2:E2"/>
    <mergeCell ref="F2:G2"/>
    <mergeCell ref="H2"/>
    <mergeCell ref="B3:C3"/>
    <mergeCell ref="D3:E3"/>
    <mergeCell ref="F3:G3"/>
    <mergeCell ref="A5:H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</cols>
  <sheetData>
    <row r="1">
      <c r="A1" s="17" t="inlineStr">
        <is>
          <t>INVENTARIO MAGAZZINO</t>
        </is>
      </c>
    </row>
    <row r="3">
      <c r="A3" s="12" t="inlineStr">
        <is>
          <t>Codice</t>
        </is>
      </c>
      <c r="B3" s="12" t="inlineStr">
        <is>
          <t>Prodotto</t>
        </is>
      </c>
      <c r="C3" s="12" t="inlineStr">
        <is>
          <t>Categoria</t>
        </is>
      </c>
      <c r="D3" s="12" t="inlineStr">
        <is>
          <t>Quantità</t>
        </is>
      </c>
      <c r="E3" s="12" t="inlineStr">
        <is>
          <t>Unità</t>
        </is>
      </c>
      <c r="F3" s="12" t="inlineStr">
        <is>
          <t>Prezzo Unitario</t>
        </is>
      </c>
      <c r="G3" s="12" t="inlineStr">
        <is>
          <t>Valore Totale</t>
        </is>
      </c>
      <c r="H3" s="12" t="inlineStr">
        <is>
          <t>Scorta Min</t>
        </is>
      </c>
      <c r="I3" s="12" t="inlineStr">
        <is>
          <t>Stato</t>
        </is>
      </c>
      <c r="J3" s="12" t="inlineStr">
        <is>
          <t>Fornitore</t>
        </is>
      </c>
    </row>
    <row r="4">
      <c r="A4" s="16" t="inlineStr">
        <is>
          <t>MAG1000</t>
        </is>
      </c>
      <c r="B4" s="18" t="inlineStr">
        <is>
          <t>Pasta</t>
        </is>
      </c>
      <c r="C4" s="16" t="inlineStr">
        <is>
          <t>Alimentari</t>
        </is>
      </c>
      <c r="D4" s="16" t="n">
        <v>354</v>
      </c>
      <c r="E4" s="16" t="inlineStr">
        <is>
          <t>pz</t>
        </is>
      </c>
      <c r="F4" s="19" t="n">
        <v>452.74</v>
      </c>
      <c r="G4" s="19">
        <f>D4*F4</f>
        <v/>
      </c>
      <c r="H4" s="18" t="n">
        <v>24</v>
      </c>
      <c r="I4" s="16">
        <f>SE(D4&lt;H4;"CRITICO";SE(D4&lt;H4*2;"BASSO";"OK"))</f>
        <v/>
      </c>
      <c r="J4" s="18" t="inlineStr">
        <is>
          <t>AlimentiPro</t>
        </is>
      </c>
    </row>
    <row r="5">
      <c r="A5" s="14" t="inlineStr">
        <is>
          <t>MAG1001</t>
        </is>
      </c>
      <c r="B5" s="20" t="inlineStr">
        <is>
          <t>Quaderni</t>
        </is>
      </c>
      <c r="C5" s="14" t="inlineStr">
        <is>
          <t>Ufficio</t>
        </is>
      </c>
      <c r="D5" s="14" t="n">
        <v>405</v>
      </c>
      <c r="E5" s="14" t="inlineStr">
        <is>
          <t>pz</t>
        </is>
      </c>
      <c r="F5" s="21" t="n">
        <v>416.1</v>
      </c>
      <c r="G5" s="21">
        <f>D5*F5</f>
        <v/>
      </c>
      <c r="H5" s="20" t="n">
        <v>15</v>
      </c>
      <c r="I5" s="14">
        <f>SE(D5&lt;H5;"CRITICO";SE(D5&lt;H5*2;"BASSO";"OK"))</f>
        <v/>
      </c>
      <c r="J5" s="20" t="inlineStr">
        <is>
          <t>Office Solutions</t>
        </is>
      </c>
    </row>
    <row r="6">
      <c r="A6" s="16" t="inlineStr">
        <is>
          <t>MAG1002</t>
        </is>
      </c>
      <c r="B6" s="18" t="inlineStr">
        <is>
          <t>Biscotti</t>
        </is>
      </c>
      <c r="C6" s="16" t="inlineStr">
        <is>
          <t>Alimentari</t>
        </is>
      </c>
      <c r="D6" s="16" t="n">
        <v>133</v>
      </c>
      <c r="E6" s="16" t="inlineStr">
        <is>
          <t>pz</t>
        </is>
      </c>
      <c r="F6" s="19" t="n">
        <v>396.68</v>
      </c>
      <c r="G6" s="19">
        <f>D6*F6</f>
        <v/>
      </c>
      <c r="H6" s="18" t="n">
        <v>33</v>
      </c>
      <c r="I6" s="16">
        <f>SE(D6&lt;H6;"CRITICO";SE(D6&lt;H6*2;"BASSO";"OK"))</f>
        <v/>
      </c>
      <c r="J6" s="18" t="inlineStr">
        <is>
          <t>AlimentiPro</t>
        </is>
      </c>
    </row>
    <row r="7">
      <c r="A7" s="14" t="inlineStr">
        <is>
          <t>MAG1003</t>
        </is>
      </c>
      <c r="B7" s="20" t="inlineStr">
        <is>
          <t>Smartphone</t>
        </is>
      </c>
      <c r="C7" s="14" t="inlineStr">
        <is>
          <t>Elettronica</t>
        </is>
      </c>
      <c r="D7" s="14" t="n">
        <v>240</v>
      </c>
      <c r="E7" s="14" t="inlineStr">
        <is>
          <t>pz</t>
        </is>
      </c>
      <c r="F7" s="21" t="n">
        <v>116.15</v>
      </c>
      <c r="G7" s="21">
        <f>D7*F7</f>
        <v/>
      </c>
      <c r="H7" s="20" t="n">
        <v>28</v>
      </c>
      <c r="I7" s="14">
        <f>SE(D7&lt;H7;"CRITICO";SE(D7&lt;H7*2;"BASSO";"OK"))</f>
        <v/>
      </c>
      <c r="J7" s="20" t="inlineStr">
        <is>
          <t>TechSupply Italia</t>
        </is>
      </c>
    </row>
    <row r="8">
      <c r="A8" s="16" t="inlineStr">
        <is>
          <t>MAG1004</t>
        </is>
      </c>
      <c r="B8" s="18" t="inlineStr">
        <is>
          <t>Olio</t>
        </is>
      </c>
      <c r="C8" s="16" t="inlineStr">
        <is>
          <t>Alimentari</t>
        </is>
      </c>
      <c r="D8" s="16" t="n">
        <v>157</v>
      </c>
      <c r="E8" s="16" t="inlineStr">
        <is>
          <t>pz</t>
        </is>
      </c>
      <c r="F8" s="19" t="n">
        <v>454.87</v>
      </c>
      <c r="G8" s="19">
        <f>D8*F8</f>
        <v/>
      </c>
      <c r="H8" s="18" t="n">
        <v>24</v>
      </c>
      <c r="I8" s="16">
        <f>SE(D8&lt;H8;"CRITICO";SE(D8&lt;H8*2;"BASSO";"OK"))</f>
        <v/>
      </c>
      <c r="J8" s="18" t="inlineStr">
        <is>
          <t>AlimentiPro</t>
        </is>
      </c>
    </row>
    <row r="9">
      <c r="A9" s="14" t="inlineStr">
        <is>
          <t>MAG1005</t>
        </is>
      </c>
      <c r="B9" s="20" t="inlineStr">
        <is>
          <t>Jeans</t>
        </is>
      </c>
      <c r="C9" s="14" t="inlineStr">
        <is>
          <t>Abbigliamento</t>
        </is>
      </c>
      <c r="D9" s="14" t="n">
        <v>198</v>
      </c>
      <c r="E9" s="14" t="inlineStr">
        <is>
          <t>pz</t>
        </is>
      </c>
      <c r="F9" s="21" t="n">
        <v>274.1</v>
      </c>
      <c r="G9" s="21">
        <f>D9*F9</f>
        <v/>
      </c>
      <c r="H9" s="20" t="n">
        <v>23</v>
      </c>
      <c r="I9" s="14">
        <f>SE(D9&lt;H9;"CRITICO";SE(D9&lt;H9*2;"BASSO";"OK"))</f>
        <v/>
      </c>
      <c r="J9" s="20" t="inlineStr">
        <is>
          <t>Fashion Group</t>
        </is>
      </c>
    </row>
    <row r="10">
      <c r="A10" s="16" t="inlineStr">
        <is>
          <t>MAG1006</t>
        </is>
      </c>
      <c r="B10" s="18" t="inlineStr">
        <is>
          <t>Smartphone</t>
        </is>
      </c>
      <c r="C10" s="16" t="inlineStr">
        <is>
          <t>Elettronica</t>
        </is>
      </c>
      <c r="D10" s="16" t="n">
        <v>86</v>
      </c>
      <c r="E10" s="16" t="inlineStr">
        <is>
          <t>pz</t>
        </is>
      </c>
      <c r="F10" s="19" t="n">
        <v>203.67</v>
      </c>
      <c r="G10" s="19">
        <f>D10*F10</f>
        <v/>
      </c>
      <c r="H10" s="18" t="n">
        <v>13</v>
      </c>
      <c r="I10" s="16">
        <f>SE(D10&lt;H10;"CRITICO";SE(D10&lt;H10*2;"BASSO";"OK"))</f>
        <v/>
      </c>
      <c r="J10" s="18" t="inlineStr">
        <is>
          <t>TechSupply Italia</t>
        </is>
      </c>
    </row>
    <row r="11">
      <c r="A11" s="14" t="inlineStr">
        <is>
          <t>MAG1007</t>
        </is>
      </c>
      <c r="B11" s="20" t="inlineStr">
        <is>
          <t>Mouse</t>
        </is>
      </c>
      <c r="C11" s="14" t="inlineStr">
        <is>
          <t>Elettronica</t>
        </is>
      </c>
      <c r="D11" s="14" t="n">
        <v>318</v>
      </c>
      <c r="E11" s="14" t="inlineStr">
        <is>
          <t>pz</t>
        </is>
      </c>
      <c r="F11" s="21" t="n">
        <v>233.84</v>
      </c>
      <c r="G11" s="21">
        <f>D11*F11</f>
        <v/>
      </c>
      <c r="H11" s="20" t="n">
        <v>17</v>
      </c>
      <c r="I11" s="14">
        <f>SE(D11&lt;H11;"CRITICO";SE(D11&lt;H11*2;"BASSO";"OK"))</f>
        <v/>
      </c>
      <c r="J11" s="20" t="inlineStr">
        <is>
          <t>TechSupply Italia</t>
        </is>
      </c>
    </row>
    <row r="12">
      <c r="A12" s="16" t="inlineStr">
        <is>
          <t>MAG1008</t>
        </is>
      </c>
      <c r="B12" s="18" t="inlineStr">
        <is>
          <t>Cuffie</t>
        </is>
      </c>
      <c r="C12" s="16" t="inlineStr">
        <is>
          <t>Elettronica</t>
        </is>
      </c>
      <c r="D12" s="16" t="n">
        <v>458</v>
      </c>
      <c r="E12" s="16" t="inlineStr">
        <is>
          <t>pz</t>
        </is>
      </c>
      <c r="F12" s="19" t="n">
        <v>455.98</v>
      </c>
      <c r="G12" s="19">
        <f>D12*F12</f>
        <v/>
      </c>
      <c r="H12" s="18" t="n">
        <v>20</v>
      </c>
      <c r="I12" s="16">
        <f>SE(D12&lt;H12;"CRITICO";SE(D12&lt;H12*2;"BASSO";"OK"))</f>
        <v/>
      </c>
      <c r="J12" s="18" t="inlineStr">
        <is>
          <t>TechSupply Italia</t>
        </is>
      </c>
    </row>
    <row r="13">
      <c r="A13" s="14" t="inlineStr">
        <is>
          <t>MAG1009</t>
        </is>
      </c>
      <c r="B13" s="20" t="inlineStr">
        <is>
          <t>Riso</t>
        </is>
      </c>
      <c r="C13" s="14" t="inlineStr">
        <is>
          <t>Alimentari</t>
        </is>
      </c>
      <c r="D13" s="14" t="n">
        <v>308</v>
      </c>
      <c r="E13" s="14" t="inlineStr">
        <is>
          <t>pz</t>
        </is>
      </c>
      <c r="F13" s="21" t="n">
        <v>294.63</v>
      </c>
      <c r="G13" s="21">
        <f>D13*F13</f>
        <v/>
      </c>
      <c r="H13" s="20" t="n">
        <v>23</v>
      </c>
      <c r="I13" s="14">
        <f>SE(D13&lt;H13;"CRITICO";SE(D13&lt;H13*2;"BASSO";"OK"))</f>
        <v/>
      </c>
      <c r="J13" s="20" t="inlineStr">
        <is>
          <t>AlimentiPro</t>
        </is>
      </c>
    </row>
    <row r="14">
      <c r="A14" s="16" t="inlineStr">
        <is>
          <t>MAG1010</t>
        </is>
      </c>
      <c r="B14" s="18" t="inlineStr">
        <is>
          <t>Smartphone</t>
        </is>
      </c>
      <c r="C14" s="16" t="inlineStr">
        <is>
          <t>Elettronica</t>
        </is>
      </c>
      <c r="D14" s="16" t="n">
        <v>261</v>
      </c>
      <c r="E14" s="16" t="inlineStr">
        <is>
          <t>pz</t>
        </is>
      </c>
      <c r="F14" s="19" t="n">
        <v>149.78</v>
      </c>
      <c r="G14" s="19">
        <f>D14*F14</f>
        <v/>
      </c>
      <c r="H14" s="18" t="n">
        <v>47</v>
      </c>
      <c r="I14" s="16">
        <f>SE(D14&lt;H14;"CRITICO";SE(D14&lt;H14*2;"BASSO";"OK"))</f>
        <v/>
      </c>
      <c r="J14" s="18" t="inlineStr">
        <is>
          <t>TechSupply Italia</t>
        </is>
      </c>
    </row>
    <row r="15">
      <c r="A15" s="14" t="inlineStr">
        <is>
          <t>MAG1011</t>
        </is>
      </c>
      <c r="B15" s="20" t="inlineStr">
        <is>
          <t>Piatti</t>
        </is>
      </c>
      <c r="C15" s="14" t="inlineStr">
        <is>
          <t>Casalinghi</t>
        </is>
      </c>
      <c r="D15" s="14" t="n">
        <v>336</v>
      </c>
      <c r="E15" s="14" t="inlineStr">
        <is>
          <t>pz</t>
        </is>
      </c>
      <c r="F15" s="21" t="n">
        <v>327.16</v>
      </c>
      <c r="G15" s="21">
        <f>D15*F15</f>
        <v/>
      </c>
      <c r="H15" s="20" t="n">
        <v>31</v>
      </c>
      <c r="I15" s="14">
        <f>SE(D15&lt;H15;"CRITICO";SE(D15&lt;H15*2;"BASSO";"OK"))</f>
        <v/>
      </c>
      <c r="J15" s="20" t="inlineStr">
        <is>
          <t>Casa &amp; Comfort</t>
        </is>
      </c>
    </row>
    <row r="16">
      <c r="A16" s="16" t="inlineStr">
        <is>
          <t>MAG1012</t>
        </is>
      </c>
      <c r="B16" s="18" t="inlineStr">
        <is>
          <t>Smartphone</t>
        </is>
      </c>
      <c r="C16" s="16" t="inlineStr">
        <is>
          <t>Elettronica</t>
        </is>
      </c>
      <c r="D16" s="16" t="n">
        <v>228</v>
      </c>
      <c r="E16" s="16" t="inlineStr">
        <is>
          <t>pz</t>
        </is>
      </c>
      <c r="F16" s="19" t="n">
        <v>20.34</v>
      </c>
      <c r="G16" s="19">
        <f>D16*F16</f>
        <v/>
      </c>
      <c r="H16" s="18" t="n">
        <v>29</v>
      </c>
      <c r="I16" s="16">
        <f>SE(D16&lt;H16;"CRITICO";SE(D16&lt;H16*2;"BASSO";"OK"))</f>
        <v/>
      </c>
      <c r="J16" s="18" t="inlineStr">
        <is>
          <t>TechSupply Italia</t>
        </is>
      </c>
    </row>
    <row r="17">
      <c r="A17" s="14" t="inlineStr">
        <is>
          <t>MAG1013</t>
        </is>
      </c>
      <c r="B17" s="20" t="inlineStr">
        <is>
          <t>Cuffie</t>
        </is>
      </c>
      <c r="C17" s="14" t="inlineStr">
        <is>
          <t>Elettronica</t>
        </is>
      </c>
      <c r="D17" s="14" t="n">
        <v>455</v>
      </c>
      <c r="E17" s="14" t="inlineStr">
        <is>
          <t>pz</t>
        </is>
      </c>
      <c r="F17" s="21" t="n">
        <v>455.57</v>
      </c>
      <c r="G17" s="21">
        <f>D17*F17</f>
        <v/>
      </c>
      <c r="H17" s="20" t="n">
        <v>49</v>
      </c>
      <c r="I17" s="14">
        <f>SE(D17&lt;H17;"CRITICO";SE(D17&lt;H17*2;"BASSO";"OK"))</f>
        <v/>
      </c>
      <c r="J17" s="20" t="inlineStr">
        <is>
          <t>TechSupply Italia</t>
        </is>
      </c>
    </row>
    <row r="18">
      <c r="A18" s="16" t="inlineStr">
        <is>
          <t>MAG1014</t>
        </is>
      </c>
      <c r="B18" s="18" t="inlineStr">
        <is>
          <t>Scarpe</t>
        </is>
      </c>
      <c r="C18" s="16" t="inlineStr">
        <is>
          <t>Abbigliamento</t>
        </is>
      </c>
      <c r="D18" s="16" t="n">
        <v>421</v>
      </c>
      <c r="E18" s="16" t="inlineStr">
        <is>
          <t>pz</t>
        </is>
      </c>
      <c r="F18" s="19" t="n">
        <v>365.75</v>
      </c>
      <c r="G18" s="19">
        <f>D18*F18</f>
        <v/>
      </c>
      <c r="H18" s="18" t="n">
        <v>21</v>
      </c>
      <c r="I18" s="16">
        <f>SE(D18&lt;H18;"CRITICO";SE(D18&lt;H18*2;"BASSO";"OK"))</f>
        <v/>
      </c>
      <c r="J18" s="18" t="inlineStr">
        <is>
          <t>Fashion Group</t>
        </is>
      </c>
    </row>
    <row r="19">
      <c r="A19" s="14" t="inlineStr">
        <is>
          <t>MAG1015</t>
        </is>
      </c>
      <c r="B19" s="20" t="inlineStr">
        <is>
          <t>Pentole</t>
        </is>
      </c>
      <c r="C19" s="14" t="inlineStr">
        <is>
          <t>Casalinghi</t>
        </is>
      </c>
      <c r="D19" s="14" t="n">
        <v>224</v>
      </c>
      <c r="E19" s="14" t="inlineStr">
        <is>
          <t>pz</t>
        </is>
      </c>
      <c r="F19" s="21" t="n">
        <v>477.77</v>
      </c>
      <c r="G19" s="21">
        <f>D19*F19</f>
        <v/>
      </c>
      <c r="H19" s="20" t="n">
        <v>25</v>
      </c>
      <c r="I19" s="14">
        <f>SE(D19&lt;H19;"CRITICO";SE(D19&lt;H19*2;"BASSO";"OK"))</f>
        <v/>
      </c>
      <c r="J19" s="20" t="inlineStr">
        <is>
          <t>Casa &amp; Comfort</t>
        </is>
      </c>
    </row>
    <row r="20">
      <c r="A20" s="16" t="inlineStr">
        <is>
          <t>MAG1016</t>
        </is>
      </c>
      <c r="B20" s="18" t="inlineStr">
        <is>
          <t>T-Shirt</t>
        </is>
      </c>
      <c r="C20" s="16" t="inlineStr">
        <is>
          <t>Abbigliamento</t>
        </is>
      </c>
      <c r="D20" s="16" t="n">
        <v>101</v>
      </c>
      <c r="E20" s="16" t="inlineStr">
        <is>
          <t>pz</t>
        </is>
      </c>
      <c r="F20" s="19" t="n">
        <v>338.46</v>
      </c>
      <c r="G20" s="19">
        <f>D20*F20</f>
        <v/>
      </c>
      <c r="H20" s="18" t="n">
        <v>12</v>
      </c>
      <c r="I20" s="16">
        <f>SE(D20&lt;H20;"CRITICO";SE(D20&lt;H20*2;"BASSO";"OK"))</f>
        <v/>
      </c>
      <c r="J20" s="18" t="inlineStr">
        <is>
          <t>Fashion Group</t>
        </is>
      </c>
    </row>
    <row r="21">
      <c r="A21" s="14" t="inlineStr">
        <is>
          <t>MAG1017</t>
        </is>
      </c>
      <c r="B21" s="20" t="inlineStr">
        <is>
          <t>Bicchieri</t>
        </is>
      </c>
      <c r="C21" s="14" t="inlineStr">
        <is>
          <t>Casalinghi</t>
        </is>
      </c>
      <c r="D21" s="14" t="n">
        <v>251</v>
      </c>
      <c r="E21" s="14" t="inlineStr">
        <is>
          <t>pz</t>
        </is>
      </c>
      <c r="F21" s="21" t="n">
        <v>160.91</v>
      </c>
      <c r="G21" s="21">
        <f>D21*F21</f>
        <v/>
      </c>
      <c r="H21" s="20" t="n">
        <v>38</v>
      </c>
      <c r="I21" s="14">
        <f>SE(D21&lt;H21;"CRITICO";SE(D21&lt;H21*2;"BASSO";"OK"))</f>
        <v/>
      </c>
      <c r="J21" s="20" t="inlineStr">
        <is>
          <t>Casa &amp; Comfort</t>
        </is>
      </c>
    </row>
    <row r="22">
      <c r="A22" s="16" t="inlineStr">
        <is>
          <t>MAG1018</t>
        </is>
      </c>
      <c r="B22" s="18" t="inlineStr">
        <is>
          <t>Graffette</t>
        </is>
      </c>
      <c r="C22" s="16" t="inlineStr">
        <is>
          <t>Ufficio</t>
        </is>
      </c>
      <c r="D22" s="16" t="n">
        <v>12</v>
      </c>
      <c r="E22" s="16" t="inlineStr">
        <is>
          <t>pz</t>
        </is>
      </c>
      <c r="F22" s="19" t="n">
        <v>59.86</v>
      </c>
      <c r="G22" s="19">
        <f>D22*F22</f>
        <v/>
      </c>
      <c r="H22" s="18" t="n">
        <v>49</v>
      </c>
      <c r="I22" s="16">
        <f>SE(D22&lt;H22;"CRITICO";SE(D22&lt;H22*2;"BASSO";"OK"))</f>
        <v/>
      </c>
      <c r="J22" s="18" t="inlineStr">
        <is>
          <t>Office Solutions</t>
        </is>
      </c>
    </row>
    <row r="23">
      <c r="A23" s="14" t="inlineStr">
        <is>
          <t>MAG1019</t>
        </is>
      </c>
      <c r="B23" s="20" t="inlineStr">
        <is>
          <t>Giacca</t>
        </is>
      </c>
      <c r="C23" s="14" t="inlineStr">
        <is>
          <t>Abbigliamento</t>
        </is>
      </c>
      <c r="D23" s="14" t="n">
        <v>447</v>
      </c>
      <c r="E23" s="14" t="inlineStr">
        <is>
          <t>pz</t>
        </is>
      </c>
      <c r="F23" s="21" t="n">
        <v>365.83</v>
      </c>
      <c r="G23" s="21">
        <f>D23*F23</f>
        <v/>
      </c>
      <c r="H23" s="20" t="n">
        <v>31</v>
      </c>
      <c r="I23" s="14">
        <f>SE(D23&lt;H23;"CRITICO";SE(D23&lt;H23*2;"BASSO";"OK"))</f>
        <v/>
      </c>
      <c r="J23" s="20" t="inlineStr">
        <is>
          <t>Fashion Group</t>
        </is>
      </c>
    </row>
    <row r="24">
      <c r="A24" s="16" t="inlineStr">
        <is>
          <t>MAG1020</t>
        </is>
      </c>
      <c r="B24" s="18" t="inlineStr">
        <is>
          <t>Pasta</t>
        </is>
      </c>
      <c r="C24" s="16" t="inlineStr">
        <is>
          <t>Alimentari</t>
        </is>
      </c>
      <c r="D24" s="16" t="n">
        <v>481</v>
      </c>
      <c r="E24" s="16" t="inlineStr">
        <is>
          <t>pz</t>
        </is>
      </c>
      <c r="F24" s="19" t="n">
        <v>331.93</v>
      </c>
      <c r="G24" s="19">
        <f>D24*F24</f>
        <v/>
      </c>
      <c r="H24" s="18" t="n">
        <v>12</v>
      </c>
      <c r="I24" s="16">
        <f>SE(D24&lt;H24;"CRITICO";SE(D24&lt;H24*2;"BASSO";"OK"))</f>
        <v/>
      </c>
      <c r="J24" s="18" t="inlineStr">
        <is>
          <t>AlimentiPro</t>
        </is>
      </c>
    </row>
    <row r="25">
      <c r="A25" s="14" t="inlineStr">
        <is>
          <t>MAG1021</t>
        </is>
      </c>
      <c r="B25" s="20" t="inlineStr">
        <is>
          <t>T-Shirt</t>
        </is>
      </c>
      <c r="C25" s="14" t="inlineStr">
        <is>
          <t>Abbigliamento</t>
        </is>
      </c>
      <c r="D25" s="14" t="n">
        <v>449</v>
      </c>
      <c r="E25" s="14" t="inlineStr">
        <is>
          <t>pz</t>
        </is>
      </c>
      <c r="F25" s="21" t="n">
        <v>79.16</v>
      </c>
      <c r="G25" s="21">
        <f>D25*F25</f>
        <v/>
      </c>
      <c r="H25" s="20" t="n">
        <v>27</v>
      </c>
      <c r="I25" s="14">
        <f>SE(D25&lt;H25;"CRITICO";SE(D25&lt;H25*2;"BASSO";"OK"))</f>
        <v/>
      </c>
      <c r="J25" s="20" t="inlineStr">
        <is>
          <t>Fashion Group</t>
        </is>
      </c>
    </row>
    <row r="26">
      <c r="A26" s="16" t="inlineStr">
        <is>
          <t>MAG1022</t>
        </is>
      </c>
      <c r="B26" s="18" t="inlineStr">
        <is>
          <t>Graffette</t>
        </is>
      </c>
      <c r="C26" s="16" t="inlineStr">
        <is>
          <t>Ufficio</t>
        </is>
      </c>
      <c r="D26" s="16" t="n">
        <v>402</v>
      </c>
      <c r="E26" s="16" t="inlineStr">
        <is>
          <t>pz</t>
        </is>
      </c>
      <c r="F26" s="19" t="n">
        <v>234.18</v>
      </c>
      <c r="G26" s="19">
        <f>D26*F26</f>
        <v/>
      </c>
      <c r="H26" s="18" t="n">
        <v>30</v>
      </c>
      <c r="I26" s="16">
        <f>SE(D26&lt;H26;"CRITICO";SE(D26&lt;H26*2;"BASSO";"OK"))</f>
        <v/>
      </c>
      <c r="J26" s="18" t="inlineStr">
        <is>
          <t>Office Solutions</t>
        </is>
      </c>
    </row>
    <row r="27">
      <c r="A27" s="14" t="inlineStr">
        <is>
          <t>MAG1023</t>
        </is>
      </c>
      <c r="B27" s="20" t="inlineStr">
        <is>
          <t>Pasta</t>
        </is>
      </c>
      <c r="C27" s="14" t="inlineStr">
        <is>
          <t>Alimentari</t>
        </is>
      </c>
      <c r="D27" s="14" t="n">
        <v>137</v>
      </c>
      <c r="E27" s="14" t="inlineStr">
        <is>
          <t>pz</t>
        </is>
      </c>
      <c r="F27" s="21" t="n">
        <v>291.98</v>
      </c>
      <c r="G27" s="21">
        <f>D27*F27</f>
        <v/>
      </c>
      <c r="H27" s="20" t="n">
        <v>22</v>
      </c>
      <c r="I27" s="14">
        <f>SE(D27&lt;H27;"CRITICO";SE(D27&lt;H27*2;"BASSO";"OK"))</f>
        <v/>
      </c>
      <c r="J27" s="20" t="inlineStr">
        <is>
          <t>AlimentiPro</t>
        </is>
      </c>
    </row>
    <row r="28">
      <c r="A28" s="16" t="inlineStr">
        <is>
          <t>MAG1024</t>
        </is>
      </c>
      <c r="B28" s="18" t="inlineStr">
        <is>
          <t>Graffette</t>
        </is>
      </c>
      <c r="C28" s="16" t="inlineStr">
        <is>
          <t>Ufficio</t>
        </is>
      </c>
      <c r="D28" s="16" t="n">
        <v>101</v>
      </c>
      <c r="E28" s="16" t="inlineStr">
        <is>
          <t>pz</t>
        </is>
      </c>
      <c r="F28" s="19" t="n">
        <v>129.61</v>
      </c>
      <c r="G28" s="19">
        <f>D28*F28</f>
        <v/>
      </c>
      <c r="H28" s="18" t="n">
        <v>13</v>
      </c>
      <c r="I28" s="16">
        <f>SE(D28&lt;H28;"CRITICO";SE(D28&lt;H28*2;"BASSO";"OK"))</f>
        <v/>
      </c>
      <c r="J28" s="18" t="inlineStr">
        <is>
          <t>Office Solutions</t>
        </is>
      </c>
    </row>
    <row r="29">
      <c r="A29" s="14" t="inlineStr">
        <is>
          <t>MAG1025</t>
        </is>
      </c>
      <c r="B29" s="20" t="inlineStr">
        <is>
          <t>Penne</t>
        </is>
      </c>
      <c r="C29" s="14" t="inlineStr">
        <is>
          <t>Ufficio</t>
        </is>
      </c>
      <c r="D29" s="14" t="n">
        <v>266</v>
      </c>
      <c r="E29" s="14" t="inlineStr">
        <is>
          <t>pz</t>
        </is>
      </c>
      <c r="F29" s="21" t="n">
        <v>403.96</v>
      </c>
      <c r="G29" s="21">
        <f>D29*F29</f>
        <v/>
      </c>
      <c r="H29" s="20" t="n">
        <v>29</v>
      </c>
      <c r="I29" s="14">
        <f>SE(D29&lt;H29;"CRITICO";SE(D29&lt;H29*2;"BASSO";"OK"))</f>
        <v/>
      </c>
      <c r="J29" s="20" t="inlineStr">
        <is>
          <t>Office Solutions</t>
        </is>
      </c>
    </row>
    <row r="30">
      <c r="A30" s="16" t="inlineStr">
        <is>
          <t>MAG1026</t>
        </is>
      </c>
      <c r="B30" s="18" t="inlineStr">
        <is>
          <t>Jeans</t>
        </is>
      </c>
      <c r="C30" s="16" t="inlineStr">
        <is>
          <t>Abbigliamento</t>
        </is>
      </c>
      <c r="D30" s="16" t="n">
        <v>37</v>
      </c>
      <c r="E30" s="16" t="inlineStr">
        <is>
          <t>pz</t>
        </is>
      </c>
      <c r="F30" s="19" t="n">
        <v>479.79</v>
      </c>
      <c r="G30" s="19">
        <f>D30*F30</f>
        <v/>
      </c>
      <c r="H30" s="18" t="n">
        <v>15</v>
      </c>
      <c r="I30" s="16">
        <f>SE(D30&lt;H30;"CRITICO";SE(D30&lt;H30*2;"BASSO";"OK"))</f>
        <v/>
      </c>
      <c r="J30" s="18" t="inlineStr">
        <is>
          <t>Fashion Group</t>
        </is>
      </c>
    </row>
    <row r="31">
      <c r="A31" s="14" t="inlineStr">
        <is>
          <t>MAG1027</t>
        </is>
      </c>
      <c r="B31" s="20" t="inlineStr">
        <is>
          <t>Pentole</t>
        </is>
      </c>
      <c r="C31" s="14" t="inlineStr">
        <is>
          <t>Casalinghi</t>
        </is>
      </c>
      <c r="D31" s="14" t="n">
        <v>203</v>
      </c>
      <c r="E31" s="14" t="inlineStr">
        <is>
          <t>pz</t>
        </is>
      </c>
      <c r="F31" s="21" t="n">
        <v>201.73</v>
      </c>
      <c r="G31" s="21">
        <f>D31*F31</f>
        <v/>
      </c>
      <c r="H31" s="20" t="n">
        <v>36</v>
      </c>
      <c r="I31" s="14">
        <f>SE(D31&lt;H31;"CRITICO";SE(D31&lt;H31*2;"BASSO";"OK"))</f>
        <v/>
      </c>
      <c r="J31" s="20" t="inlineStr">
        <is>
          <t>Casa &amp; Comfort</t>
        </is>
      </c>
    </row>
    <row r="32">
      <c r="A32" s="16" t="inlineStr">
        <is>
          <t>MAG1028</t>
        </is>
      </c>
      <c r="B32" s="18" t="inlineStr">
        <is>
          <t>Piatti</t>
        </is>
      </c>
      <c r="C32" s="16" t="inlineStr">
        <is>
          <t>Casalinghi</t>
        </is>
      </c>
      <c r="D32" s="16" t="n">
        <v>44</v>
      </c>
      <c r="E32" s="16" t="inlineStr">
        <is>
          <t>pz</t>
        </is>
      </c>
      <c r="F32" s="19" t="n">
        <v>217.71</v>
      </c>
      <c r="G32" s="19">
        <f>D32*F32</f>
        <v/>
      </c>
      <c r="H32" s="18" t="n">
        <v>31</v>
      </c>
      <c r="I32" s="16">
        <f>SE(D32&lt;H32;"CRITICO";SE(D32&lt;H32*2;"BASSO";"OK"))</f>
        <v/>
      </c>
      <c r="J32" s="18" t="inlineStr">
        <is>
          <t>Casa &amp; Comfort</t>
        </is>
      </c>
    </row>
    <row r="33">
      <c r="A33" s="14" t="inlineStr">
        <is>
          <t>MAG1029</t>
        </is>
      </c>
      <c r="B33" s="20" t="inlineStr">
        <is>
          <t>Scarpe</t>
        </is>
      </c>
      <c r="C33" s="14" t="inlineStr">
        <is>
          <t>Abbigliamento</t>
        </is>
      </c>
      <c r="D33" s="14" t="n">
        <v>441</v>
      </c>
      <c r="E33" s="14" t="inlineStr">
        <is>
          <t>pz</t>
        </is>
      </c>
      <c r="F33" s="21" t="n">
        <v>282.71</v>
      </c>
      <c r="G33" s="21">
        <f>D33*F33</f>
        <v/>
      </c>
      <c r="H33" s="20" t="n">
        <v>46</v>
      </c>
      <c r="I33" s="14">
        <f>SE(D33&lt;H33;"CRITICO";SE(D33&lt;H33*2;"BASSO";"OK"))</f>
        <v/>
      </c>
      <c r="J33" s="20" t="inlineStr">
        <is>
          <t>Fashion Group</t>
        </is>
      </c>
    </row>
    <row r="34">
      <c r="A34" s="16" t="inlineStr">
        <is>
          <t>MAG1030</t>
        </is>
      </c>
      <c r="B34" s="18" t="inlineStr">
        <is>
          <t>Giacca</t>
        </is>
      </c>
      <c r="C34" s="16" t="inlineStr">
        <is>
          <t>Abbigliamento</t>
        </is>
      </c>
      <c r="D34" s="16" t="n">
        <v>371</v>
      </c>
      <c r="E34" s="16" t="inlineStr">
        <is>
          <t>pz</t>
        </is>
      </c>
      <c r="F34" s="19" t="n">
        <v>266.56</v>
      </c>
      <c r="G34" s="19">
        <f>D34*F34</f>
        <v/>
      </c>
      <c r="H34" s="18" t="n">
        <v>42</v>
      </c>
      <c r="I34" s="16">
        <f>SE(D34&lt;H34;"CRITICO";SE(D34&lt;H34*2;"BASSO";"OK"))</f>
        <v/>
      </c>
      <c r="J34" s="18" t="inlineStr">
        <is>
          <t>Fashion Group</t>
        </is>
      </c>
    </row>
    <row r="35">
      <c r="A35" s="14" t="inlineStr">
        <is>
          <t>MAG1031</t>
        </is>
      </c>
      <c r="B35" s="20" t="inlineStr">
        <is>
          <t>Piatti</t>
        </is>
      </c>
      <c r="C35" s="14" t="inlineStr">
        <is>
          <t>Casalinghi</t>
        </is>
      </c>
      <c r="D35" s="14" t="n">
        <v>183</v>
      </c>
      <c r="E35" s="14" t="inlineStr">
        <is>
          <t>pz</t>
        </is>
      </c>
      <c r="F35" s="21" t="n">
        <v>36.6</v>
      </c>
      <c r="G35" s="21">
        <f>D35*F35</f>
        <v/>
      </c>
      <c r="H35" s="20" t="n">
        <v>40</v>
      </c>
      <c r="I35" s="14">
        <f>SE(D35&lt;H35;"CRITICO";SE(D35&lt;H35*2;"BASSO";"OK"))</f>
        <v/>
      </c>
      <c r="J35" s="20" t="inlineStr">
        <is>
          <t>Casa &amp; Comfort</t>
        </is>
      </c>
    </row>
    <row r="36">
      <c r="A36" s="16" t="inlineStr">
        <is>
          <t>MAG1032</t>
        </is>
      </c>
      <c r="B36" s="18" t="inlineStr">
        <is>
          <t>Asciugamani</t>
        </is>
      </c>
      <c r="C36" s="16" t="inlineStr">
        <is>
          <t>Casalinghi</t>
        </is>
      </c>
      <c r="D36" s="16" t="n">
        <v>127</v>
      </c>
      <c r="E36" s="16" t="inlineStr">
        <is>
          <t>pz</t>
        </is>
      </c>
      <c r="F36" s="19" t="n">
        <v>229.17</v>
      </c>
      <c r="G36" s="19">
        <f>D36*F36</f>
        <v/>
      </c>
      <c r="H36" s="18" t="n">
        <v>48</v>
      </c>
      <c r="I36" s="16">
        <f>SE(D36&lt;H36;"CRITICO";SE(D36&lt;H36*2;"BASSO";"OK"))</f>
        <v/>
      </c>
      <c r="J36" s="18" t="inlineStr">
        <is>
          <t>Casa &amp; Comfort</t>
        </is>
      </c>
    </row>
    <row r="37">
      <c r="A37" s="14" t="inlineStr">
        <is>
          <t>MAG1033</t>
        </is>
      </c>
      <c r="B37" s="20" t="inlineStr">
        <is>
          <t>Tablet</t>
        </is>
      </c>
      <c r="C37" s="14" t="inlineStr">
        <is>
          <t>Elettronica</t>
        </is>
      </c>
      <c r="D37" s="14" t="n">
        <v>475</v>
      </c>
      <c r="E37" s="14" t="inlineStr">
        <is>
          <t>pz</t>
        </is>
      </c>
      <c r="F37" s="21" t="n">
        <v>156.24</v>
      </c>
      <c r="G37" s="21">
        <f>D37*F37</f>
        <v/>
      </c>
      <c r="H37" s="20" t="n">
        <v>19</v>
      </c>
      <c r="I37" s="14">
        <f>SE(D37&lt;H37;"CRITICO";SE(D37&lt;H37*2;"BASSO";"OK"))</f>
        <v/>
      </c>
      <c r="J37" s="20" t="inlineStr">
        <is>
          <t>TechSupply Italia</t>
        </is>
      </c>
    </row>
    <row r="38">
      <c r="A38" s="16" t="inlineStr">
        <is>
          <t>MAG1034</t>
        </is>
      </c>
      <c r="B38" s="18" t="inlineStr">
        <is>
          <t>Pentole</t>
        </is>
      </c>
      <c r="C38" s="16" t="inlineStr">
        <is>
          <t>Casalinghi</t>
        </is>
      </c>
      <c r="D38" s="16" t="n">
        <v>277</v>
      </c>
      <c r="E38" s="16" t="inlineStr">
        <is>
          <t>pz</t>
        </is>
      </c>
      <c r="F38" s="19" t="n">
        <v>441.37</v>
      </c>
      <c r="G38" s="19">
        <f>D38*F38</f>
        <v/>
      </c>
      <c r="H38" s="18" t="n">
        <v>18</v>
      </c>
      <c r="I38" s="16">
        <f>SE(D38&lt;H38;"CRITICO";SE(D38&lt;H38*2;"BASSO";"OK"))</f>
        <v/>
      </c>
      <c r="J38" s="18" t="inlineStr">
        <is>
          <t>Casa &amp; Comfort</t>
        </is>
      </c>
    </row>
    <row r="39">
      <c r="A39" s="14" t="inlineStr">
        <is>
          <t>MAG1035</t>
        </is>
      </c>
      <c r="B39" s="20" t="inlineStr">
        <is>
          <t>Olio</t>
        </is>
      </c>
      <c r="C39" s="14" t="inlineStr">
        <is>
          <t>Alimentari</t>
        </is>
      </c>
      <c r="D39" s="14" t="n">
        <v>60</v>
      </c>
      <c r="E39" s="14" t="inlineStr">
        <is>
          <t>pz</t>
        </is>
      </c>
      <c r="F39" s="21" t="n">
        <v>294.66</v>
      </c>
      <c r="G39" s="21">
        <f>D39*F39</f>
        <v/>
      </c>
      <c r="H39" s="20" t="n">
        <v>36</v>
      </c>
      <c r="I39" s="14">
        <f>SE(D39&lt;H39;"CRITICO";SE(D39&lt;H39*2;"BASSO";"OK"))</f>
        <v/>
      </c>
      <c r="J39" s="20" t="inlineStr">
        <is>
          <t>AlimentiPro</t>
        </is>
      </c>
    </row>
    <row r="40">
      <c r="A40" s="16" t="inlineStr">
        <is>
          <t>MAG1036</t>
        </is>
      </c>
      <c r="B40" s="18" t="inlineStr">
        <is>
          <t>Cuffie</t>
        </is>
      </c>
      <c r="C40" s="16" t="inlineStr">
        <is>
          <t>Elettronica</t>
        </is>
      </c>
      <c r="D40" s="16" t="n">
        <v>399</v>
      </c>
      <c r="E40" s="16" t="inlineStr">
        <is>
          <t>pz</t>
        </is>
      </c>
      <c r="F40" s="19" t="n">
        <v>495.75</v>
      </c>
      <c r="G40" s="19">
        <f>D40*F40</f>
        <v/>
      </c>
      <c r="H40" s="18" t="n">
        <v>38</v>
      </c>
      <c r="I40" s="16">
        <f>SE(D40&lt;H40;"CRITICO";SE(D40&lt;H40*2;"BASSO";"OK"))</f>
        <v/>
      </c>
      <c r="J40" s="18" t="inlineStr">
        <is>
          <t>TechSupply Italia</t>
        </is>
      </c>
    </row>
    <row r="41">
      <c r="A41" s="14" t="inlineStr">
        <is>
          <t>MAG1037</t>
        </is>
      </c>
      <c r="B41" s="20" t="inlineStr">
        <is>
          <t>Scarpe</t>
        </is>
      </c>
      <c r="C41" s="14" t="inlineStr">
        <is>
          <t>Abbigliamento</t>
        </is>
      </c>
      <c r="D41" s="14" t="n">
        <v>19</v>
      </c>
      <c r="E41" s="14" t="inlineStr">
        <is>
          <t>pz</t>
        </is>
      </c>
      <c r="F41" s="21" t="n">
        <v>123.33</v>
      </c>
      <c r="G41" s="21">
        <f>D41*F41</f>
        <v/>
      </c>
      <c r="H41" s="20" t="n">
        <v>31</v>
      </c>
      <c r="I41" s="14">
        <f>SE(D41&lt;H41;"CRITICO";SE(D41&lt;H41*2;"BASSO";"OK"))</f>
        <v/>
      </c>
      <c r="J41" s="20" t="inlineStr">
        <is>
          <t>Fashion Group</t>
        </is>
      </c>
    </row>
    <row r="42">
      <c r="A42" s="16" t="inlineStr">
        <is>
          <t>MAG1038</t>
        </is>
      </c>
      <c r="B42" s="18" t="inlineStr">
        <is>
          <t>Cuffie</t>
        </is>
      </c>
      <c r="C42" s="16" t="inlineStr">
        <is>
          <t>Elettronica</t>
        </is>
      </c>
      <c r="D42" s="16" t="n">
        <v>361</v>
      </c>
      <c r="E42" s="16" t="inlineStr">
        <is>
          <t>pz</t>
        </is>
      </c>
      <c r="F42" s="19" t="n">
        <v>5.13</v>
      </c>
      <c r="G42" s="19">
        <f>D42*F42</f>
        <v/>
      </c>
      <c r="H42" s="18" t="n">
        <v>31</v>
      </c>
      <c r="I42" s="16">
        <f>SE(D42&lt;H42;"CRITICO";SE(D42&lt;H42*2;"BASSO";"OK"))</f>
        <v/>
      </c>
      <c r="J42" s="18" t="inlineStr">
        <is>
          <t>TechSupply Italia</t>
        </is>
      </c>
    </row>
    <row r="43">
      <c r="A43" s="14" t="inlineStr">
        <is>
          <t>MAG1039</t>
        </is>
      </c>
      <c r="B43" s="20" t="inlineStr">
        <is>
          <t>Piatti</t>
        </is>
      </c>
      <c r="C43" s="14" t="inlineStr">
        <is>
          <t>Casalinghi</t>
        </is>
      </c>
      <c r="D43" s="14" t="n">
        <v>131</v>
      </c>
      <c r="E43" s="14" t="inlineStr">
        <is>
          <t>pz</t>
        </is>
      </c>
      <c r="F43" s="21" t="n">
        <v>174.99</v>
      </c>
      <c r="G43" s="21">
        <f>D43*F43</f>
        <v/>
      </c>
      <c r="H43" s="20" t="n">
        <v>25</v>
      </c>
      <c r="I43" s="14">
        <f>SE(D43&lt;H43;"CRITICO";SE(D43&lt;H43*2;"BASSO";"OK"))</f>
        <v/>
      </c>
      <c r="J43" s="20" t="inlineStr">
        <is>
          <t>Casa &amp; Comfort</t>
        </is>
      </c>
    </row>
    <row r="44">
      <c r="A44" s="16" t="inlineStr">
        <is>
          <t>MAG1040</t>
        </is>
      </c>
      <c r="B44" s="18" t="inlineStr">
        <is>
          <t>Quaderni</t>
        </is>
      </c>
      <c r="C44" s="16" t="inlineStr">
        <is>
          <t>Ufficio</t>
        </is>
      </c>
      <c r="D44" s="16" t="n">
        <v>58</v>
      </c>
      <c r="E44" s="16" t="inlineStr">
        <is>
          <t>pz</t>
        </is>
      </c>
      <c r="F44" s="19" t="n">
        <v>361.97</v>
      </c>
      <c r="G44" s="19">
        <f>D44*F44</f>
        <v/>
      </c>
      <c r="H44" s="18" t="n">
        <v>50</v>
      </c>
      <c r="I44" s="16">
        <f>SE(D44&lt;H44;"CRITICO";SE(D44&lt;H44*2;"BASSO";"OK"))</f>
        <v/>
      </c>
      <c r="J44" s="18" t="inlineStr">
        <is>
          <t>Office Solutions</t>
        </is>
      </c>
    </row>
    <row r="45">
      <c r="A45" s="14" t="inlineStr">
        <is>
          <t>MAG1041</t>
        </is>
      </c>
      <c r="B45" s="20" t="inlineStr">
        <is>
          <t>Caffè</t>
        </is>
      </c>
      <c r="C45" s="14" t="inlineStr">
        <is>
          <t>Alimentari</t>
        </is>
      </c>
      <c r="D45" s="14" t="n">
        <v>208</v>
      </c>
      <c r="E45" s="14" t="inlineStr">
        <is>
          <t>pz</t>
        </is>
      </c>
      <c r="F45" s="21" t="n">
        <v>163.02</v>
      </c>
      <c r="G45" s="21">
        <f>D45*F45</f>
        <v/>
      </c>
      <c r="H45" s="20" t="n">
        <v>13</v>
      </c>
      <c r="I45" s="14">
        <f>SE(D45&lt;H45;"CRITICO";SE(D45&lt;H45*2;"BASSO";"OK"))</f>
        <v/>
      </c>
      <c r="J45" s="20" t="inlineStr">
        <is>
          <t>AlimentiPro</t>
        </is>
      </c>
    </row>
    <row r="46">
      <c r="A46" s="16" t="inlineStr">
        <is>
          <t>MAG1042</t>
        </is>
      </c>
      <c r="B46" s="18" t="inlineStr">
        <is>
          <t>T-Shirt</t>
        </is>
      </c>
      <c r="C46" s="16" t="inlineStr">
        <is>
          <t>Abbigliamento</t>
        </is>
      </c>
      <c r="D46" s="16" t="n">
        <v>298</v>
      </c>
      <c r="E46" s="16" t="inlineStr">
        <is>
          <t>pz</t>
        </is>
      </c>
      <c r="F46" s="19" t="n">
        <v>264.74</v>
      </c>
      <c r="G46" s="19">
        <f>D46*F46</f>
        <v/>
      </c>
      <c r="H46" s="18" t="n">
        <v>15</v>
      </c>
      <c r="I46" s="16">
        <f>SE(D46&lt;H46;"CRITICO";SE(D46&lt;H46*2;"BASSO";"OK"))</f>
        <v/>
      </c>
      <c r="J46" s="18" t="inlineStr">
        <is>
          <t>Fashion Group</t>
        </is>
      </c>
    </row>
    <row r="47">
      <c r="A47" s="14" t="inlineStr">
        <is>
          <t>MAG1043</t>
        </is>
      </c>
      <c r="B47" s="20" t="inlineStr">
        <is>
          <t>Piatti</t>
        </is>
      </c>
      <c r="C47" s="14" t="inlineStr">
        <is>
          <t>Casalinghi</t>
        </is>
      </c>
      <c r="D47" s="14" t="n">
        <v>359</v>
      </c>
      <c r="E47" s="14" t="inlineStr">
        <is>
          <t>pz</t>
        </is>
      </c>
      <c r="F47" s="21" t="n">
        <v>134.03</v>
      </c>
      <c r="G47" s="21">
        <f>D47*F47</f>
        <v/>
      </c>
      <c r="H47" s="20" t="n">
        <v>30</v>
      </c>
      <c r="I47" s="14">
        <f>SE(D47&lt;H47;"CRITICO";SE(D47&lt;H47*2;"BASSO";"OK"))</f>
        <v/>
      </c>
      <c r="J47" s="20" t="inlineStr">
        <is>
          <t>Casa &amp; Comfort</t>
        </is>
      </c>
    </row>
    <row r="48">
      <c r="A48" s="16" t="inlineStr">
        <is>
          <t>MAG1044</t>
        </is>
      </c>
      <c r="B48" s="18" t="inlineStr">
        <is>
          <t>Olio</t>
        </is>
      </c>
      <c r="C48" s="16" t="inlineStr">
        <is>
          <t>Alimentari</t>
        </is>
      </c>
      <c r="D48" s="16" t="n">
        <v>485</v>
      </c>
      <c r="E48" s="16" t="inlineStr">
        <is>
          <t>pz</t>
        </is>
      </c>
      <c r="F48" s="19" t="n">
        <v>9.609999999999999</v>
      </c>
      <c r="G48" s="19">
        <f>D48*F48</f>
        <v/>
      </c>
      <c r="H48" s="18" t="n">
        <v>23</v>
      </c>
      <c r="I48" s="16">
        <f>SE(D48&lt;H48;"CRITICO";SE(D48&lt;H48*2;"BASSO";"OK"))</f>
        <v/>
      </c>
      <c r="J48" s="18" t="inlineStr">
        <is>
          <t>AlimentiPro</t>
        </is>
      </c>
    </row>
    <row r="49">
      <c r="A49" s="14" t="inlineStr">
        <is>
          <t>MAG1045</t>
        </is>
      </c>
      <c r="B49" s="20" t="inlineStr">
        <is>
          <t>Riso</t>
        </is>
      </c>
      <c r="C49" s="14" t="inlineStr">
        <is>
          <t>Alimentari</t>
        </is>
      </c>
      <c r="D49" s="14" t="n">
        <v>92</v>
      </c>
      <c r="E49" s="14" t="inlineStr">
        <is>
          <t>pz</t>
        </is>
      </c>
      <c r="F49" s="21" t="n">
        <v>147.08</v>
      </c>
      <c r="G49" s="21">
        <f>D49*F49</f>
        <v/>
      </c>
      <c r="H49" s="20" t="n">
        <v>19</v>
      </c>
      <c r="I49" s="14">
        <f>SE(D49&lt;H49;"CRITICO";SE(D49&lt;H49*2;"BASSO";"OK"))</f>
        <v/>
      </c>
      <c r="J49" s="20" t="inlineStr">
        <is>
          <t>AlimentiPro</t>
        </is>
      </c>
    </row>
    <row r="50">
      <c r="A50" s="16" t="inlineStr">
        <is>
          <t>MAG1046</t>
        </is>
      </c>
      <c r="B50" s="18" t="inlineStr">
        <is>
          <t>Laptop</t>
        </is>
      </c>
      <c r="C50" s="16" t="inlineStr">
        <is>
          <t>Elettronica</t>
        </is>
      </c>
      <c r="D50" s="16" t="n">
        <v>189</v>
      </c>
      <c r="E50" s="16" t="inlineStr">
        <is>
          <t>pz</t>
        </is>
      </c>
      <c r="F50" s="19" t="n">
        <v>450.97</v>
      </c>
      <c r="G50" s="19">
        <f>D50*F50</f>
        <v/>
      </c>
      <c r="H50" s="18" t="n">
        <v>47</v>
      </c>
      <c r="I50" s="16">
        <f>SE(D50&lt;H50;"CRITICO";SE(D50&lt;H50*2;"BASSO";"OK"))</f>
        <v/>
      </c>
      <c r="J50" s="18" t="inlineStr">
        <is>
          <t>TechSupply Italia</t>
        </is>
      </c>
    </row>
    <row r="51">
      <c r="A51" s="14" t="inlineStr">
        <is>
          <t>MAG1047</t>
        </is>
      </c>
      <c r="B51" s="20" t="inlineStr">
        <is>
          <t>Jeans</t>
        </is>
      </c>
      <c r="C51" s="14" t="inlineStr">
        <is>
          <t>Abbigliamento</t>
        </is>
      </c>
      <c r="D51" s="14" t="n">
        <v>291</v>
      </c>
      <c r="E51" s="14" t="inlineStr">
        <is>
          <t>pz</t>
        </is>
      </c>
      <c r="F51" s="21" t="n">
        <v>325.97</v>
      </c>
      <c r="G51" s="21">
        <f>D51*F51</f>
        <v/>
      </c>
      <c r="H51" s="20" t="n">
        <v>32</v>
      </c>
      <c r="I51" s="14">
        <f>SE(D51&lt;H51;"CRITICO";SE(D51&lt;H51*2;"BASSO";"OK"))</f>
        <v/>
      </c>
      <c r="J51" s="20" t="inlineStr">
        <is>
          <t>Fashion Group</t>
        </is>
      </c>
    </row>
    <row r="52">
      <c r="A52" s="16" t="inlineStr">
        <is>
          <t>MAG1048</t>
        </is>
      </c>
      <c r="B52" s="18" t="inlineStr">
        <is>
          <t>Timbri</t>
        </is>
      </c>
      <c r="C52" s="16" t="inlineStr">
        <is>
          <t>Ufficio</t>
        </is>
      </c>
      <c r="D52" s="16" t="n">
        <v>388</v>
      </c>
      <c r="E52" s="16" t="inlineStr">
        <is>
          <t>pz</t>
        </is>
      </c>
      <c r="F52" s="19" t="n">
        <v>162.05</v>
      </c>
      <c r="G52" s="19">
        <f>D52*F52</f>
        <v/>
      </c>
      <c r="H52" s="18" t="n">
        <v>15</v>
      </c>
      <c r="I52" s="16">
        <f>SE(D52&lt;H52;"CRITICO";SE(D52&lt;H52*2;"BASSO";"OK"))</f>
        <v/>
      </c>
      <c r="J52" s="18" t="inlineStr">
        <is>
          <t>Office Solutions</t>
        </is>
      </c>
    </row>
    <row r="53">
      <c r="A53" s="14" t="inlineStr">
        <is>
          <t>MAG1049</t>
        </is>
      </c>
      <c r="B53" s="20" t="inlineStr">
        <is>
          <t>Laptop</t>
        </is>
      </c>
      <c r="C53" s="14" t="inlineStr">
        <is>
          <t>Elettronica</t>
        </is>
      </c>
      <c r="D53" s="14" t="n">
        <v>386</v>
      </c>
      <c r="E53" s="14" t="inlineStr">
        <is>
          <t>pz</t>
        </is>
      </c>
      <c r="F53" s="21" t="n">
        <v>310.79</v>
      </c>
      <c r="G53" s="21">
        <f>D53*F53</f>
        <v/>
      </c>
      <c r="H53" s="20" t="n">
        <v>37</v>
      </c>
      <c r="I53" s="14">
        <f>SE(D53&lt;H53;"CRITICO";SE(D53&lt;H53*2;"BASSO";"OK"))</f>
        <v/>
      </c>
      <c r="J53" s="20" t="inlineStr">
        <is>
          <t>TechSupply Italia</t>
        </is>
      </c>
    </row>
  </sheetData>
  <mergeCells count="1">
    <mergeCell ref="A1:J1"/>
  </mergeCells>
  <conditionalFormatting sqref="I4:I53">
    <cfRule type="expression" priority="1" dxfId="0">
      <formula>$I4="CRITICO"</formula>
    </cfRule>
    <cfRule type="expression" priority="2" dxfId="1">
      <formula>$I4="BASSO"</formula>
    </cfRule>
    <cfRule type="expression" priority="3" dxfId="2">
      <formula>$I4="OK"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</cols>
  <sheetData>
    <row r="1">
      <c r="A1" s="17" t="inlineStr">
        <is>
          <t>REGISTRO MOVIMENTI</t>
        </is>
      </c>
    </row>
    <row r="3">
      <c r="A3" s="12" t="inlineStr">
        <is>
          <t>Data</t>
        </is>
      </c>
      <c r="B3" s="12" t="inlineStr">
        <is>
          <t>Codice</t>
        </is>
      </c>
      <c r="C3" s="12" t="inlineStr">
        <is>
          <t>Prodotto</t>
        </is>
      </c>
      <c r="D3" s="12" t="inlineStr">
        <is>
          <t>Tipo</t>
        </is>
      </c>
      <c r="E3" s="12" t="inlineStr">
        <is>
          <t>Quantità</t>
        </is>
      </c>
      <c r="F3" s="12" t="inlineStr">
        <is>
          <t>Causale</t>
        </is>
      </c>
      <c r="G3" s="12" t="inlineStr">
        <is>
          <t>Riferimento</t>
        </is>
      </c>
      <c r="H3" s="12" t="inlineStr">
        <is>
          <t>Operatore</t>
        </is>
      </c>
      <c r="I3" s="12" t="inlineStr">
        <is>
          <t>Note</t>
        </is>
      </c>
    </row>
    <row r="4">
      <c r="A4" s="15" t="n">
        <v>45975.75176439065</v>
      </c>
      <c r="B4" s="16" t="inlineStr">
        <is>
          <t>MAG1036</t>
        </is>
      </c>
      <c r="C4" s="18">
        <f>SE.ERRORE(INDICE(Inventario!$B$4:$B$53;CONFRONTA(B4;Inventario!$A$4:$A$53;0));"-")</f>
        <v/>
      </c>
      <c r="D4" s="16" t="inlineStr">
        <is>
          <t>Trasferimento</t>
        </is>
      </c>
      <c r="E4" s="16" t="n">
        <v>34</v>
      </c>
      <c r="F4" s="18" t="inlineStr">
        <is>
          <t>Promozione</t>
        </is>
      </c>
      <c r="G4" s="16" t="inlineStr">
        <is>
          <t>DOC4585</t>
        </is>
      </c>
      <c r="H4" s="16" t="inlineStr">
        <is>
          <t>Giuseppe Verdi</t>
        </is>
      </c>
      <c r="I4" s="18" t="inlineStr"/>
    </row>
    <row r="5">
      <c r="A5" s="13" t="n">
        <v>45959.75176439065</v>
      </c>
      <c r="B5" s="14" t="inlineStr">
        <is>
          <t>MAG1003</t>
        </is>
      </c>
      <c r="C5" s="20">
        <f>SE.ERRORE(INDICE(Inventario!$B$4:$B$53;CONFRONTA(B5;Inventario!$A$4:$A$53;0));"-")</f>
        <v/>
      </c>
      <c r="D5" s="14" t="inlineStr">
        <is>
          <t>Carico</t>
        </is>
      </c>
      <c r="E5" s="14" t="n">
        <v>25</v>
      </c>
      <c r="F5" s="20" t="inlineStr">
        <is>
          <t>Vendita</t>
        </is>
      </c>
      <c r="G5" s="14" t="inlineStr">
        <is>
          <t>DOC5650</t>
        </is>
      </c>
      <c r="H5" s="14" t="inlineStr">
        <is>
          <t>Laura Bianchi</t>
        </is>
      </c>
      <c r="I5" s="20" t="inlineStr"/>
    </row>
    <row r="6">
      <c r="A6" s="15" t="n">
        <v>45952.75176439065</v>
      </c>
      <c r="B6" s="16" t="inlineStr">
        <is>
          <t>MAG1037</t>
        </is>
      </c>
      <c r="C6" s="18">
        <f>SE.ERRORE(INDICE(Inventario!$B$4:$B$53;CONFRONTA(B6;Inventario!$A$4:$A$53;0));"-")</f>
        <v/>
      </c>
      <c r="D6" s="16" t="inlineStr">
        <is>
          <t>Scarico</t>
        </is>
      </c>
      <c r="E6" s="16" t="n">
        <v>-13</v>
      </c>
      <c r="F6" s="18" t="inlineStr">
        <is>
          <t>Reso Fornitore</t>
        </is>
      </c>
      <c r="G6" s="16" t="inlineStr">
        <is>
          <t>DOC2248</t>
        </is>
      </c>
      <c r="H6" s="16" t="inlineStr">
        <is>
          <t>Giuseppe Verdi</t>
        </is>
      </c>
      <c r="I6" s="18" t="inlineStr"/>
    </row>
    <row r="7">
      <c r="A7" s="13" t="n">
        <v>45949.75176439065</v>
      </c>
      <c r="B7" s="14" t="inlineStr">
        <is>
          <t>MAG1029</t>
        </is>
      </c>
      <c r="C7" s="20">
        <f>SE.ERRORE(INDICE(Inventario!$B$4:$B$53;CONFRONTA(B7;Inventario!$A$4:$A$53;0));"-")</f>
        <v/>
      </c>
      <c r="D7" s="14" t="inlineStr">
        <is>
          <t>Carico</t>
        </is>
      </c>
      <c r="E7" s="14" t="n">
        <v>18</v>
      </c>
      <c r="F7" s="20" t="inlineStr">
        <is>
          <t>Inventario</t>
        </is>
      </c>
      <c r="G7" s="14" t="inlineStr">
        <is>
          <t>DOC8303</t>
        </is>
      </c>
      <c r="H7" s="14" t="inlineStr">
        <is>
          <t>Giuseppe Verdi</t>
        </is>
      </c>
      <c r="I7" s="20" t="inlineStr"/>
    </row>
    <row r="8">
      <c r="A8" s="15" t="n">
        <v>45950.75176439065</v>
      </c>
      <c r="B8" s="16" t="inlineStr">
        <is>
          <t>MAG1044</t>
        </is>
      </c>
      <c r="C8" s="18">
        <f>SE.ERRORE(INDICE(Inventario!$B$4:$B$53;CONFRONTA(B8;Inventario!$A$4:$A$53;0));"-")</f>
        <v/>
      </c>
      <c r="D8" s="16" t="inlineStr">
        <is>
          <t>Scarico</t>
        </is>
      </c>
      <c r="E8" s="16" t="n">
        <v>-32</v>
      </c>
      <c r="F8" s="18" t="inlineStr">
        <is>
          <t>Reso Fornitore</t>
        </is>
      </c>
      <c r="G8" s="16" t="inlineStr">
        <is>
          <t>DOC7411</t>
        </is>
      </c>
      <c r="H8" s="16" t="inlineStr">
        <is>
          <t>Anna Neri</t>
        </is>
      </c>
      <c r="I8" s="18" t="inlineStr"/>
    </row>
    <row r="9">
      <c r="A9" s="13" t="n">
        <v>45995.75176439065</v>
      </c>
      <c r="B9" s="14" t="inlineStr">
        <is>
          <t>MAG1010</t>
        </is>
      </c>
      <c r="C9" s="20">
        <f>SE.ERRORE(INDICE(Inventario!$B$4:$B$53;CONFRONTA(B9;Inventario!$A$4:$A$53;0));"-")</f>
        <v/>
      </c>
      <c r="D9" s="14" t="inlineStr">
        <is>
          <t>Reso</t>
        </is>
      </c>
      <c r="E9" s="14" t="n">
        <v>-28</v>
      </c>
      <c r="F9" s="20" t="inlineStr">
        <is>
          <t>Promozione</t>
        </is>
      </c>
      <c r="G9" s="14" t="inlineStr">
        <is>
          <t>DOC3128</t>
        </is>
      </c>
      <c r="H9" s="14" t="inlineStr">
        <is>
          <t>Laura Bianchi</t>
        </is>
      </c>
      <c r="I9" s="20" t="inlineStr"/>
    </row>
    <row r="10">
      <c r="A10" s="15" t="n">
        <v>46002.75176439065</v>
      </c>
      <c r="B10" s="16" t="inlineStr">
        <is>
          <t>MAG1023</t>
        </is>
      </c>
      <c r="C10" s="18">
        <f>SE.ERRORE(INDICE(Inventario!$B$4:$B$53;CONFRONTA(B10;Inventario!$A$4:$A$53;0));"-")</f>
        <v/>
      </c>
      <c r="D10" s="16" t="inlineStr">
        <is>
          <t>Scarico</t>
        </is>
      </c>
      <c r="E10" s="16" t="n">
        <v>-42</v>
      </c>
      <c r="F10" s="18" t="inlineStr">
        <is>
          <t>Reso Fornitore</t>
        </is>
      </c>
      <c r="G10" s="16" t="inlineStr">
        <is>
          <t>DOC3490</t>
        </is>
      </c>
      <c r="H10" s="16" t="inlineStr">
        <is>
          <t>Giuseppe Verdi</t>
        </is>
      </c>
      <c r="I10" s="18" t="inlineStr"/>
    </row>
    <row r="11">
      <c r="A11" s="13" t="n">
        <v>46005.75176439065</v>
      </c>
      <c r="B11" s="14" t="inlineStr">
        <is>
          <t>MAG1037</t>
        </is>
      </c>
      <c r="C11" s="20">
        <f>SE.ERRORE(INDICE(Inventario!$B$4:$B$53;CONFRONTA(B11;Inventario!$A$4:$A$53;0));"-")</f>
        <v/>
      </c>
      <c r="D11" s="14" t="inlineStr">
        <is>
          <t>Trasferimento</t>
        </is>
      </c>
      <c r="E11" s="14" t="n">
        <v>27</v>
      </c>
      <c r="F11" s="20" t="inlineStr">
        <is>
          <t>Reso Cliente</t>
        </is>
      </c>
      <c r="G11" s="14" t="inlineStr">
        <is>
          <t>DOC3529</t>
        </is>
      </c>
      <c r="H11" s="14" t="inlineStr">
        <is>
          <t>Giuseppe Verdi</t>
        </is>
      </c>
      <c r="I11" s="20" t="inlineStr"/>
    </row>
    <row r="12">
      <c r="A12" s="15" t="n">
        <v>46012.75176439065</v>
      </c>
      <c r="B12" s="16" t="inlineStr">
        <is>
          <t>MAG1002</t>
        </is>
      </c>
      <c r="C12" s="18">
        <f>SE.ERRORE(INDICE(Inventario!$B$4:$B$53;CONFRONTA(B12;Inventario!$A$4:$A$53;0));"-")</f>
        <v/>
      </c>
      <c r="D12" s="16" t="inlineStr">
        <is>
          <t>Trasferimento</t>
        </is>
      </c>
      <c r="E12" s="16" t="n">
        <v>42</v>
      </c>
      <c r="F12" s="18" t="inlineStr">
        <is>
          <t>Vendita</t>
        </is>
      </c>
      <c r="G12" s="16" t="inlineStr">
        <is>
          <t>DOC3197</t>
        </is>
      </c>
      <c r="H12" s="16" t="inlineStr">
        <is>
          <t>Giuseppe Verdi</t>
        </is>
      </c>
      <c r="I12" s="18" t="inlineStr"/>
    </row>
    <row r="13">
      <c r="A13" s="13" t="n">
        <v>45956.75176439065</v>
      </c>
      <c r="B13" s="14" t="inlineStr">
        <is>
          <t>MAG1018</t>
        </is>
      </c>
      <c r="C13" s="20">
        <f>SE.ERRORE(INDICE(Inventario!$B$4:$B$53;CONFRONTA(B13;Inventario!$A$4:$A$53;0));"-")</f>
        <v/>
      </c>
      <c r="D13" s="14" t="inlineStr">
        <is>
          <t>Trasferimento</t>
        </is>
      </c>
      <c r="E13" s="14" t="n">
        <v>32</v>
      </c>
      <c r="F13" s="20" t="inlineStr">
        <is>
          <t>Reso Cliente</t>
        </is>
      </c>
      <c r="G13" s="14" t="inlineStr">
        <is>
          <t>DOC5160</t>
        </is>
      </c>
      <c r="H13" s="14" t="inlineStr">
        <is>
          <t>Anna Neri</t>
        </is>
      </c>
      <c r="I13" s="20" t="inlineStr"/>
    </row>
    <row r="14">
      <c r="A14" s="15" t="n">
        <v>46021.75176439065</v>
      </c>
      <c r="B14" s="16" t="inlineStr">
        <is>
          <t>MAG1029</t>
        </is>
      </c>
      <c r="C14" s="18">
        <f>SE.ERRORE(INDICE(Inventario!$B$4:$B$53;CONFRONTA(B14;Inventario!$A$4:$A$53;0));"-")</f>
        <v/>
      </c>
      <c r="D14" s="16" t="inlineStr">
        <is>
          <t>Trasferimento</t>
        </is>
      </c>
      <c r="E14" s="16" t="n">
        <v>1</v>
      </c>
      <c r="F14" s="18" t="inlineStr">
        <is>
          <t>Inventario</t>
        </is>
      </c>
      <c r="G14" s="16" t="inlineStr">
        <is>
          <t>DOC5272</t>
        </is>
      </c>
      <c r="H14" s="16" t="inlineStr">
        <is>
          <t>Laura Bianchi</t>
        </is>
      </c>
      <c r="I14" s="18" t="inlineStr"/>
    </row>
    <row r="15">
      <c r="A15" s="13" t="n">
        <v>46031.75176439065</v>
      </c>
      <c r="B15" s="14" t="inlineStr">
        <is>
          <t>MAG1048</t>
        </is>
      </c>
      <c r="C15" s="20">
        <f>SE.ERRORE(INDICE(Inventario!$B$4:$B$53;CONFRONTA(B15;Inventario!$A$4:$A$53;0));"-")</f>
        <v/>
      </c>
      <c r="D15" s="14" t="inlineStr">
        <is>
          <t>Reso</t>
        </is>
      </c>
      <c r="E15" s="14" t="n">
        <v>-4</v>
      </c>
      <c r="F15" s="20" t="inlineStr">
        <is>
          <t>Reso Cliente</t>
        </is>
      </c>
      <c r="G15" s="14" t="inlineStr">
        <is>
          <t>DOC6953</t>
        </is>
      </c>
      <c r="H15" s="14" t="inlineStr">
        <is>
          <t>Anna Neri</t>
        </is>
      </c>
      <c r="I15" s="20" t="inlineStr"/>
    </row>
    <row r="16">
      <c r="A16" s="15" t="n">
        <v>45965.75176439065</v>
      </c>
      <c r="B16" s="16" t="inlineStr">
        <is>
          <t>MAG1029</t>
        </is>
      </c>
      <c r="C16" s="18">
        <f>SE.ERRORE(INDICE(Inventario!$B$4:$B$53;CONFRONTA(B16;Inventario!$A$4:$A$53;0));"-")</f>
        <v/>
      </c>
      <c r="D16" s="16" t="inlineStr">
        <is>
          <t>Trasferimento</t>
        </is>
      </c>
      <c r="E16" s="16" t="n">
        <v>29</v>
      </c>
      <c r="F16" s="18" t="inlineStr">
        <is>
          <t>Inventario</t>
        </is>
      </c>
      <c r="G16" s="16" t="inlineStr">
        <is>
          <t>DOC5294</t>
        </is>
      </c>
      <c r="H16" s="16" t="inlineStr">
        <is>
          <t>Anna Neri</t>
        </is>
      </c>
      <c r="I16" s="18" t="inlineStr"/>
    </row>
    <row r="17">
      <c r="A17" s="13" t="n">
        <v>45998.75176439065</v>
      </c>
      <c r="B17" s="14" t="inlineStr">
        <is>
          <t>MAG1033</t>
        </is>
      </c>
      <c r="C17" s="20">
        <f>SE.ERRORE(INDICE(Inventario!$B$4:$B$53;CONFRONTA(B17;Inventario!$A$4:$A$53;0));"-")</f>
        <v/>
      </c>
      <c r="D17" s="14" t="inlineStr">
        <is>
          <t>Carico</t>
        </is>
      </c>
      <c r="E17" s="14" t="n">
        <v>3</v>
      </c>
      <c r="F17" s="20" t="inlineStr">
        <is>
          <t>Reso Fornitore</t>
        </is>
      </c>
      <c r="G17" s="14" t="inlineStr">
        <is>
          <t>DOC3514</t>
        </is>
      </c>
      <c r="H17" s="14" t="inlineStr">
        <is>
          <t>Giuseppe Verdi</t>
        </is>
      </c>
      <c r="I17" s="20" t="inlineStr"/>
    </row>
    <row r="18">
      <c r="A18" s="15" t="n">
        <v>45943.75176439065</v>
      </c>
      <c r="B18" s="16" t="inlineStr">
        <is>
          <t>MAG1044</t>
        </is>
      </c>
      <c r="C18" s="18">
        <f>SE.ERRORE(INDICE(Inventario!$B$4:$B$53;CONFRONTA(B18;Inventario!$A$4:$A$53;0));"-")</f>
        <v/>
      </c>
      <c r="D18" s="16" t="inlineStr">
        <is>
          <t>Reso</t>
        </is>
      </c>
      <c r="E18" s="16" t="n">
        <v>-18</v>
      </c>
      <c r="F18" s="18" t="inlineStr">
        <is>
          <t>Reso Fornitore</t>
        </is>
      </c>
      <c r="G18" s="16" t="inlineStr">
        <is>
          <t>DOC8621</t>
        </is>
      </c>
      <c r="H18" s="16" t="inlineStr">
        <is>
          <t>Mario Rossi</t>
        </is>
      </c>
      <c r="I18" s="18" t="inlineStr"/>
    </row>
    <row r="19">
      <c r="A19" s="13" t="n">
        <v>45992.75176439065</v>
      </c>
      <c r="B19" s="14" t="inlineStr">
        <is>
          <t>MAG1010</t>
        </is>
      </c>
      <c r="C19" s="20">
        <f>SE.ERRORE(INDICE(Inventario!$B$4:$B$53;CONFRONTA(B19;Inventario!$A$4:$A$53;0));"-")</f>
        <v/>
      </c>
      <c r="D19" s="14" t="inlineStr">
        <is>
          <t>Reso</t>
        </is>
      </c>
      <c r="E19" s="14" t="n">
        <v>-49</v>
      </c>
      <c r="F19" s="20" t="inlineStr">
        <is>
          <t>Inventario</t>
        </is>
      </c>
      <c r="G19" s="14" t="inlineStr">
        <is>
          <t>DOC3034</t>
        </is>
      </c>
      <c r="H19" s="14" t="inlineStr">
        <is>
          <t>Mario Rossi</t>
        </is>
      </c>
      <c r="I19" s="20" t="inlineStr"/>
    </row>
    <row r="20">
      <c r="A20" s="15" t="n">
        <v>46012.75176439065</v>
      </c>
      <c r="B20" s="16" t="inlineStr">
        <is>
          <t>MAG1017</t>
        </is>
      </c>
      <c r="C20" s="18">
        <f>SE.ERRORE(INDICE(Inventario!$B$4:$B$53;CONFRONTA(B20;Inventario!$A$4:$A$53;0));"-")</f>
        <v/>
      </c>
      <c r="D20" s="16" t="inlineStr">
        <is>
          <t>Reso</t>
        </is>
      </c>
      <c r="E20" s="16" t="n">
        <v>-22</v>
      </c>
      <c r="F20" s="18" t="inlineStr">
        <is>
          <t>Vendita</t>
        </is>
      </c>
      <c r="G20" s="16" t="inlineStr">
        <is>
          <t>DOC6138</t>
        </is>
      </c>
      <c r="H20" s="16" t="inlineStr">
        <is>
          <t>Laura Bianchi</t>
        </is>
      </c>
      <c r="I20" s="18" t="inlineStr"/>
    </row>
    <row r="21">
      <c r="A21" s="13" t="n">
        <v>45977.75176439065</v>
      </c>
      <c r="B21" s="14" t="inlineStr">
        <is>
          <t>MAG1030</t>
        </is>
      </c>
      <c r="C21" s="20">
        <f>SE.ERRORE(INDICE(Inventario!$B$4:$B$53;CONFRONTA(B21;Inventario!$A$4:$A$53;0));"-")</f>
        <v/>
      </c>
      <c r="D21" s="14" t="inlineStr">
        <is>
          <t>Scarico</t>
        </is>
      </c>
      <c r="E21" s="14" t="n">
        <v>-25</v>
      </c>
      <c r="F21" s="20" t="inlineStr">
        <is>
          <t>Reso Cliente</t>
        </is>
      </c>
      <c r="G21" s="14" t="inlineStr">
        <is>
          <t>DOC1482</t>
        </is>
      </c>
      <c r="H21" s="14" t="inlineStr">
        <is>
          <t>Anna Neri</t>
        </is>
      </c>
      <c r="I21" s="20" t="inlineStr"/>
    </row>
    <row r="22">
      <c r="A22" s="15" t="n">
        <v>46011.75176439065</v>
      </c>
      <c r="B22" s="16" t="inlineStr">
        <is>
          <t>MAG1005</t>
        </is>
      </c>
      <c r="C22" s="18">
        <f>SE.ERRORE(INDICE(Inventario!$B$4:$B$53;CONFRONTA(B22;Inventario!$A$4:$A$53;0));"-")</f>
        <v/>
      </c>
      <c r="D22" s="16" t="inlineStr">
        <is>
          <t>Trasferimento</t>
        </is>
      </c>
      <c r="E22" s="16" t="n">
        <v>36</v>
      </c>
      <c r="F22" s="18" t="inlineStr">
        <is>
          <t>Vendita</t>
        </is>
      </c>
      <c r="G22" s="16" t="inlineStr">
        <is>
          <t>DOC5300</t>
        </is>
      </c>
      <c r="H22" s="16" t="inlineStr">
        <is>
          <t>Laura Bianchi</t>
        </is>
      </c>
      <c r="I22" s="18" t="inlineStr"/>
    </row>
    <row r="23">
      <c r="A23" s="13" t="n">
        <v>45961.75176439065</v>
      </c>
      <c r="B23" s="14" t="inlineStr">
        <is>
          <t>MAG1031</t>
        </is>
      </c>
      <c r="C23" s="20">
        <f>SE.ERRORE(INDICE(Inventario!$B$4:$B$53;CONFRONTA(B23;Inventario!$A$4:$A$53;0));"-")</f>
        <v/>
      </c>
      <c r="D23" s="14" t="inlineStr">
        <is>
          <t>Scarico</t>
        </is>
      </c>
      <c r="E23" s="14" t="n">
        <v>-25</v>
      </c>
      <c r="F23" s="20" t="inlineStr">
        <is>
          <t>Reso Fornitore</t>
        </is>
      </c>
      <c r="G23" s="14" t="inlineStr">
        <is>
          <t>DOC9263</t>
        </is>
      </c>
      <c r="H23" s="14" t="inlineStr">
        <is>
          <t>Laura Bianchi</t>
        </is>
      </c>
      <c r="I23" s="20" t="inlineStr"/>
    </row>
    <row r="24">
      <c r="A24" s="15" t="n">
        <v>45956.75176439065</v>
      </c>
      <c r="B24" s="16" t="inlineStr">
        <is>
          <t>MAG1015</t>
        </is>
      </c>
      <c r="C24" s="18">
        <f>SE.ERRORE(INDICE(Inventario!$B$4:$B$53;CONFRONTA(B24;Inventario!$A$4:$A$53;0));"-")</f>
        <v/>
      </c>
      <c r="D24" s="16" t="inlineStr">
        <is>
          <t>Reso</t>
        </is>
      </c>
      <c r="E24" s="16" t="n">
        <v>-13</v>
      </c>
      <c r="F24" s="18" t="inlineStr">
        <is>
          <t>Promozione</t>
        </is>
      </c>
      <c r="G24" s="16" t="inlineStr">
        <is>
          <t>DOC6190</t>
        </is>
      </c>
      <c r="H24" s="16" t="inlineStr">
        <is>
          <t>Anna Neri</t>
        </is>
      </c>
      <c r="I24" s="18" t="inlineStr"/>
    </row>
    <row r="25">
      <c r="A25" s="13" t="n">
        <v>45949.75176439065</v>
      </c>
      <c r="B25" s="14" t="inlineStr">
        <is>
          <t>MAG1002</t>
        </is>
      </c>
      <c r="C25" s="20">
        <f>SE.ERRORE(INDICE(Inventario!$B$4:$B$53;CONFRONTA(B25;Inventario!$A$4:$A$53;0));"-")</f>
        <v/>
      </c>
      <c r="D25" s="14" t="inlineStr">
        <is>
          <t>Scarico</t>
        </is>
      </c>
      <c r="E25" s="14" t="n">
        <v>-4</v>
      </c>
      <c r="F25" s="20" t="inlineStr">
        <is>
          <t>Vendita</t>
        </is>
      </c>
      <c r="G25" s="14" t="inlineStr">
        <is>
          <t>DOC4235</t>
        </is>
      </c>
      <c r="H25" s="14" t="inlineStr">
        <is>
          <t>Giuseppe Verdi</t>
        </is>
      </c>
      <c r="I25" s="20" t="inlineStr"/>
    </row>
    <row r="26">
      <c r="A26" s="15" t="n">
        <v>45941.75176439065</v>
      </c>
      <c r="B26" s="16" t="inlineStr">
        <is>
          <t>MAG1037</t>
        </is>
      </c>
      <c r="C26" s="18">
        <f>SE.ERRORE(INDICE(Inventario!$B$4:$B$53;CONFRONTA(B26;Inventario!$A$4:$A$53;0));"-")</f>
        <v/>
      </c>
      <c r="D26" s="16" t="inlineStr">
        <is>
          <t>Reso</t>
        </is>
      </c>
      <c r="E26" s="16" t="n">
        <v>-32</v>
      </c>
      <c r="F26" s="18" t="inlineStr">
        <is>
          <t>Vendita</t>
        </is>
      </c>
      <c r="G26" s="16" t="inlineStr">
        <is>
          <t>DOC9430</t>
        </is>
      </c>
      <c r="H26" s="16" t="inlineStr">
        <is>
          <t>Anna Neri</t>
        </is>
      </c>
      <c r="I26" s="18" t="inlineStr"/>
    </row>
    <row r="27">
      <c r="A27" s="13" t="n">
        <v>45944.75176439065</v>
      </c>
      <c r="B27" s="14" t="inlineStr">
        <is>
          <t>MAG1002</t>
        </is>
      </c>
      <c r="C27" s="20">
        <f>SE.ERRORE(INDICE(Inventario!$B$4:$B$53;CONFRONTA(B27;Inventario!$A$4:$A$53;0));"-")</f>
        <v/>
      </c>
      <c r="D27" s="14" t="inlineStr">
        <is>
          <t>Trasferimento</t>
        </is>
      </c>
      <c r="E27" s="14" t="n">
        <v>26</v>
      </c>
      <c r="F27" s="20" t="inlineStr">
        <is>
          <t>Reso Fornitore</t>
        </is>
      </c>
      <c r="G27" s="14" t="inlineStr">
        <is>
          <t>DOC2914</t>
        </is>
      </c>
      <c r="H27" s="14" t="inlineStr">
        <is>
          <t>Mario Rossi</t>
        </is>
      </c>
      <c r="I27" s="20" t="inlineStr"/>
    </row>
    <row r="28">
      <c r="A28" s="15" t="n">
        <v>45963.75176439065</v>
      </c>
      <c r="B28" s="16" t="inlineStr">
        <is>
          <t>MAG1001</t>
        </is>
      </c>
      <c r="C28" s="18">
        <f>SE.ERRORE(INDICE(Inventario!$B$4:$B$53;CONFRONTA(B28;Inventario!$A$4:$A$53;0));"-")</f>
        <v/>
      </c>
      <c r="D28" s="16" t="inlineStr">
        <is>
          <t>Carico</t>
        </is>
      </c>
      <c r="E28" s="16" t="n">
        <v>19</v>
      </c>
      <c r="F28" s="18" t="inlineStr">
        <is>
          <t>Acquisto</t>
        </is>
      </c>
      <c r="G28" s="16" t="inlineStr">
        <is>
          <t>DOC7806</t>
        </is>
      </c>
      <c r="H28" s="16" t="inlineStr">
        <is>
          <t>Giuseppe Verdi</t>
        </is>
      </c>
      <c r="I28" s="18" t="inlineStr"/>
    </row>
    <row r="29">
      <c r="A29" s="13" t="n">
        <v>45959.75176439065</v>
      </c>
      <c r="B29" s="14" t="inlineStr">
        <is>
          <t>MAG1044</t>
        </is>
      </c>
      <c r="C29" s="20">
        <f>SE.ERRORE(INDICE(Inventario!$B$4:$B$53;CONFRONTA(B29;Inventario!$A$4:$A$53;0));"-")</f>
        <v/>
      </c>
      <c r="D29" s="14" t="inlineStr">
        <is>
          <t>Trasferimento</t>
        </is>
      </c>
      <c r="E29" s="14" t="n">
        <v>20</v>
      </c>
      <c r="F29" s="20" t="inlineStr">
        <is>
          <t>Promozione</t>
        </is>
      </c>
      <c r="G29" s="14" t="inlineStr">
        <is>
          <t>DOC1104</t>
        </is>
      </c>
      <c r="H29" s="14" t="inlineStr">
        <is>
          <t>Mario Rossi</t>
        </is>
      </c>
      <c r="I29" s="20" t="inlineStr"/>
    </row>
    <row r="30">
      <c r="A30" s="15" t="n">
        <v>45964.75176439065</v>
      </c>
      <c r="B30" s="16" t="inlineStr">
        <is>
          <t>MAG1002</t>
        </is>
      </c>
      <c r="C30" s="18">
        <f>SE.ERRORE(INDICE(Inventario!$B$4:$B$53;CONFRONTA(B30;Inventario!$A$4:$A$53;0));"-")</f>
        <v/>
      </c>
      <c r="D30" s="16" t="inlineStr">
        <is>
          <t>Carico</t>
        </is>
      </c>
      <c r="E30" s="16" t="n">
        <v>13</v>
      </c>
      <c r="F30" s="18" t="inlineStr">
        <is>
          <t>Reso Cliente</t>
        </is>
      </c>
      <c r="G30" s="16" t="inlineStr">
        <is>
          <t>DOC4045</t>
        </is>
      </c>
      <c r="H30" s="16" t="inlineStr">
        <is>
          <t>Anna Neri</t>
        </is>
      </c>
      <c r="I30" s="18" t="inlineStr"/>
    </row>
    <row r="31">
      <c r="A31" s="13" t="n">
        <v>45994.75176439065</v>
      </c>
      <c r="B31" s="14" t="inlineStr">
        <is>
          <t>MAG1029</t>
        </is>
      </c>
      <c r="C31" s="20">
        <f>SE.ERRORE(INDICE(Inventario!$B$4:$B$53;CONFRONTA(B31;Inventario!$A$4:$A$53;0));"-")</f>
        <v/>
      </c>
      <c r="D31" s="14" t="inlineStr">
        <is>
          <t>Scarico</t>
        </is>
      </c>
      <c r="E31" s="14" t="n">
        <v>-19</v>
      </c>
      <c r="F31" s="20" t="inlineStr">
        <is>
          <t>Acquisto</t>
        </is>
      </c>
      <c r="G31" s="14" t="inlineStr">
        <is>
          <t>DOC5512</t>
        </is>
      </c>
      <c r="H31" s="14" t="inlineStr">
        <is>
          <t>Anna Neri</t>
        </is>
      </c>
      <c r="I31" s="20" t="inlineStr"/>
    </row>
    <row r="32">
      <c r="A32" s="15" t="n">
        <v>45979.75176439065</v>
      </c>
      <c r="B32" s="16" t="inlineStr">
        <is>
          <t>MAG1023</t>
        </is>
      </c>
      <c r="C32" s="18">
        <f>SE.ERRORE(INDICE(Inventario!$B$4:$B$53;CONFRONTA(B32;Inventario!$A$4:$A$53;0));"-")</f>
        <v/>
      </c>
      <c r="D32" s="16" t="inlineStr">
        <is>
          <t>Carico</t>
        </is>
      </c>
      <c r="E32" s="16" t="n">
        <v>30</v>
      </c>
      <c r="F32" s="18" t="inlineStr">
        <is>
          <t>Vendita</t>
        </is>
      </c>
      <c r="G32" s="16" t="inlineStr">
        <is>
          <t>DOC6284</t>
        </is>
      </c>
      <c r="H32" s="16" t="inlineStr">
        <is>
          <t>Giuseppe Verdi</t>
        </is>
      </c>
      <c r="I32" s="18" t="inlineStr"/>
    </row>
    <row r="33">
      <c r="A33" s="13" t="n">
        <v>46009.75176439065</v>
      </c>
      <c r="B33" s="14" t="inlineStr">
        <is>
          <t>MAG1007</t>
        </is>
      </c>
      <c r="C33" s="20">
        <f>SE.ERRORE(INDICE(Inventario!$B$4:$B$53;CONFRONTA(B33;Inventario!$A$4:$A$53;0));"-")</f>
        <v/>
      </c>
      <c r="D33" s="14" t="inlineStr">
        <is>
          <t>Trasferimento</t>
        </is>
      </c>
      <c r="E33" s="14" t="n">
        <v>38</v>
      </c>
      <c r="F33" s="20" t="inlineStr">
        <is>
          <t>Inventario</t>
        </is>
      </c>
      <c r="G33" s="14" t="inlineStr">
        <is>
          <t>DOC3009</t>
        </is>
      </c>
      <c r="H33" s="14" t="inlineStr">
        <is>
          <t>Giuseppe Verdi</t>
        </is>
      </c>
      <c r="I33" s="20" t="inlineStr"/>
    </row>
    <row r="34">
      <c r="A34" s="15" t="n">
        <v>45948.75176439065</v>
      </c>
      <c r="B34" s="16" t="inlineStr">
        <is>
          <t>MAG1002</t>
        </is>
      </c>
      <c r="C34" s="18">
        <f>SE.ERRORE(INDICE(Inventario!$B$4:$B$53;CONFRONTA(B34;Inventario!$A$4:$A$53;0));"-")</f>
        <v/>
      </c>
      <c r="D34" s="16" t="inlineStr">
        <is>
          <t>Reso</t>
        </is>
      </c>
      <c r="E34" s="16" t="n">
        <v>-13</v>
      </c>
      <c r="F34" s="18" t="inlineStr">
        <is>
          <t>Promozione</t>
        </is>
      </c>
      <c r="G34" s="16" t="inlineStr">
        <is>
          <t>DOC8176</t>
        </is>
      </c>
      <c r="H34" s="16" t="inlineStr">
        <is>
          <t>Giuseppe Verdi</t>
        </is>
      </c>
      <c r="I34" s="18" t="inlineStr"/>
    </row>
    <row r="35">
      <c r="A35" s="13" t="n">
        <v>45964.75176439065</v>
      </c>
      <c r="B35" s="14" t="inlineStr">
        <is>
          <t>MAG1020</t>
        </is>
      </c>
      <c r="C35" s="20">
        <f>SE.ERRORE(INDICE(Inventario!$B$4:$B$53;CONFRONTA(B35;Inventario!$A$4:$A$53;0));"-")</f>
        <v/>
      </c>
      <c r="D35" s="14" t="inlineStr">
        <is>
          <t>Trasferimento</t>
        </is>
      </c>
      <c r="E35" s="14" t="n">
        <v>29</v>
      </c>
      <c r="F35" s="20" t="inlineStr">
        <is>
          <t>Reso Fornitore</t>
        </is>
      </c>
      <c r="G35" s="14" t="inlineStr">
        <is>
          <t>DOC6481</t>
        </is>
      </c>
      <c r="H35" s="14" t="inlineStr">
        <is>
          <t>Laura Bianchi</t>
        </is>
      </c>
      <c r="I35" s="20" t="inlineStr"/>
    </row>
    <row r="36">
      <c r="A36" s="15" t="n">
        <v>45993.75176439065</v>
      </c>
      <c r="B36" s="16" t="inlineStr">
        <is>
          <t>MAG1037</t>
        </is>
      </c>
      <c r="C36" s="18">
        <f>SE.ERRORE(INDICE(Inventario!$B$4:$B$53;CONFRONTA(B36;Inventario!$A$4:$A$53;0));"-")</f>
        <v/>
      </c>
      <c r="D36" s="16" t="inlineStr">
        <is>
          <t>Trasferimento</t>
        </is>
      </c>
      <c r="E36" s="16" t="n">
        <v>23</v>
      </c>
      <c r="F36" s="18" t="inlineStr">
        <is>
          <t>Reso Cliente</t>
        </is>
      </c>
      <c r="G36" s="16" t="inlineStr">
        <is>
          <t>DOC9652</t>
        </is>
      </c>
      <c r="H36" s="16" t="inlineStr">
        <is>
          <t>Anna Neri</t>
        </is>
      </c>
      <c r="I36" s="18" t="inlineStr"/>
    </row>
    <row r="37">
      <c r="A37" s="13" t="n">
        <v>45951.75176439065</v>
      </c>
      <c r="B37" s="14" t="inlineStr">
        <is>
          <t>MAG1023</t>
        </is>
      </c>
      <c r="C37" s="20">
        <f>SE.ERRORE(INDICE(Inventario!$B$4:$B$53;CONFRONTA(B37;Inventario!$A$4:$A$53;0));"-")</f>
        <v/>
      </c>
      <c r="D37" s="14" t="inlineStr">
        <is>
          <t>Trasferimento</t>
        </is>
      </c>
      <c r="E37" s="14" t="n">
        <v>19</v>
      </c>
      <c r="F37" s="20" t="inlineStr">
        <is>
          <t>Promozione</t>
        </is>
      </c>
      <c r="G37" s="14" t="inlineStr">
        <is>
          <t>DOC8406</t>
        </is>
      </c>
      <c r="H37" s="14" t="inlineStr">
        <is>
          <t>Anna Neri</t>
        </is>
      </c>
      <c r="I37" s="20" t="inlineStr"/>
    </row>
    <row r="38">
      <c r="A38" s="15" t="n">
        <v>46004.75176439065</v>
      </c>
      <c r="B38" s="16" t="inlineStr">
        <is>
          <t>MAG1047</t>
        </is>
      </c>
      <c r="C38" s="18">
        <f>SE.ERRORE(INDICE(Inventario!$B$4:$B$53;CONFRONTA(B38;Inventario!$A$4:$A$53;0));"-")</f>
        <v/>
      </c>
      <c r="D38" s="16" t="inlineStr">
        <is>
          <t>Scarico</t>
        </is>
      </c>
      <c r="E38" s="16" t="n">
        <v>-32</v>
      </c>
      <c r="F38" s="18" t="inlineStr">
        <is>
          <t>Reso Fornitore</t>
        </is>
      </c>
      <c r="G38" s="16" t="inlineStr">
        <is>
          <t>DOC3666</t>
        </is>
      </c>
      <c r="H38" s="16" t="inlineStr">
        <is>
          <t>Giuseppe Verdi</t>
        </is>
      </c>
      <c r="I38" s="18" t="inlineStr"/>
    </row>
    <row r="39">
      <c r="A39" s="13" t="n">
        <v>46023.75176439065</v>
      </c>
      <c r="B39" s="14" t="inlineStr">
        <is>
          <t>MAG1003</t>
        </is>
      </c>
      <c r="C39" s="20">
        <f>SE.ERRORE(INDICE(Inventario!$B$4:$B$53;CONFRONTA(B39;Inventario!$A$4:$A$53;0));"-")</f>
        <v/>
      </c>
      <c r="D39" s="14" t="inlineStr">
        <is>
          <t>Trasferimento</t>
        </is>
      </c>
      <c r="E39" s="14" t="n">
        <v>14</v>
      </c>
      <c r="F39" s="20" t="inlineStr">
        <is>
          <t>Inventario</t>
        </is>
      </c>
      <c r="G39" s="14" t="inlineStr">
        <is>
          <t>DOC6986</t>
        </is>
      </c>
      <c r="H39" s="14" t="inlineStr">
        <is>
          <t>Mario Rossi</t>
        </is>
      </c>
      <c r="I39" s="20" t="inlineStr"/>
    </row>
    <row r="40">
      <c r="A40" s="15" t="n">
        <v>45985.75176439065</v>
      </c>
      <c r="B40" s="16" t="inlineStr">
        <is>
          <t>MAG1032</t>
        </is>
      </c>
      <c r="C40" s="18">
        <f>SE.ERRORE(INDICE(Inventario!$B$4:$B$53;CONFRONTA(B40;Inventario!$A$4:$A$53;0));"-")</f>
        <v/>
      </c>
      <c r="D40" s="16" t="inlineStr">
        <is>
          <t>Carico</t>
        </is>
      </c>
      <c r="E40" s="16" t="n">
        <v>23</v>
      </c>
      <c r="F40" s="18" t="inlineStr">
        <is>
          <t>Vendita</t>
        </is>
      </c>
      <c r="G40" s="16" t="inlineStr">
        <is>
          <t>DOC1398</t>
        </is>
      </c>
      <c r="H40" s="16" t="inlineStr">
        <is>
          <t>Anna Neri</t>
        </is>
      </c>
      <c r="I40" s="18" t="inlineStr"/>
    </row>
    <row r="41">
      <c r="A41" s="13" t="n">
        <v>46015.75176439065</v>
      </c>
      <c r="B41" s="14" t="inlineStr">
        <is>
          <t>MAG1040</t>
        </is>
      </c>
      <c r="C41" s="20">
        <f>SE.ERRORE(INDICE(Inventario!$B$4:$B$53;CONFRONTA(B41;Inventario!$A$4:$A$53;0));"-")</f>
        <v/>
      </c>
      <c r="D41" s="14" t="inlineStr">
        <is>
          <t>Trasferimento</t>
        </is>
      </c>
      <c r="E41" s="14" t="n">
        <v>2</v>
      </c>
      <c r="F41" s="20" t="inlineStr">
        <is>
          <t>Vendita</t>
        </is>
      </c>
      <c r="G41" s="14" t="inlineStr">
        <is>
          <t>DOC4574</t>
        </is>
      </c>
      <c r="H41" s="14" t="inlineStr">
        <is>
          <t>Giuseppe Verdi</t>
        </is>
      </c>
      <c r="I41" s="20" t="inlineStr"/>
    </row>
    <row r="42">
      <c r="A42" s="15" t="n">
        <v>46024.75176439065</v>
      </c>
      <c r="B42" s="16" t="inlineStr">
        <is>
          <t>MAG1011</t>
        </is>
      </c>
      <c r="C42" s="18">
        <f>SE.ERRORE(INDICE(Inventario!$B$4:$B$53;CONFRONTA(B42;Inventario!$A$4:$A$53;0));"-")</f>
        <v/>
      </c>
      <c r="D42" s="16" t="inlineStr">
        <is>
          <t>Reso</t>
        </is>
      </c>
      <c r="E42" s="16" t="n">
        <v>-40</v>
      </c>
      <c r="F42" s="18" t="inlineStr">
        <is>
          <t>Inventario</t>
        </is>
      </c>
      <c r="G42" s="16" t="inlineStr">
        <is>
          <t>DOC1602</t>
        </is>
      </c>
      <c r="H42" s="16" t="inlineStr">
        <is>
          <t>Giuseppe Verdi</t>
        </is>
      </c>
      <c r="I42" s="18" t="inlineStr"/>
    </row>
    <row r="43">
      <c r="A43" s="13" t="n">
        <v>45948.75176439065</v>
      </c>
      <c r="B43" s="14" t="inlineStr">
        <is>
          <t>MAG1033</t>
        </is>
      </c>
      <c r="C43" s="20">
        <f>SE.ERRORE(INDICE(Inventario!$B$4:$B$53;CONFRONTA(B43;Inventario!$A$4:$A$53;0));"-")</f>
        <v/>
      </c>
      <c r="D43" s="14" t="inlineStr">
        <is>
          <t>Carico</t>
        </is>
      </c>
      <c r="E43" s="14" t="n">
        <v>42</v>
      </c>
      <c r="F43" s="20" t="inlineStr">
        <is>
          <t>Vendita</t>
        </is>
      </c>
      <c r="G43" s="14" t="inlineStr">
        <is>
          <t>DOC9215</t>
        </is>
      </c>
      <c r="H43" s="14" t="inlineStr">
        <is>
          <t>Anna Neri</t>
        </is>
      </c>
      <c r="I43" s="20" t="inlineStr"/>
    </row>
    <row r="44">
      <c r="A44" s="15" t="n">
        <v>45962.75176439065</v>
      </c>
      <c r="B44" s="16" t="inlineStr">
        <is>
          <t>MAG1019</t>
        </is>
      </c>
      <c r="C44" s="18">
        <f>SE.ERRORE(INDICE(Inventario!$B$4:$B$53;CONFRONTA(B44;Inventario!$A$4:$A$53;0));"-")</f>
        <v/>
      </c>
      <c r="D44" s="16" t="inlineStr">
        <is>
          <t>Reso</t>
        </is>
      </c>
      <c r="E44" s="16" t="n">
        <v>-44</v>
      </c>
      <c r="F44" s="18" t="inlineStr">
        <is>
          <t>Promozione</t>
        </is>
      </c>
      <c r="G44" s="16" t="inlineStr">
        <is>
          <t>DOC7740</t>
        </is>
      </c>
      <c r="H44" s="16" t="inlineStr">
        <is>
          <t>Mario Rossi</t>
        </is>
      </c>
      <c r="I44" s="18" t="inlineStr"/>
    </row>
    <row r="45">
      <c r="A45" s="13" t="n">
        <v>46001.75176439065</v>
      </c>
      <c r="B45" s="14" t="inlineStr">
        <is>
          <t>MAG1018</t>
        </is>
      </c>
      <c r="C45" s="20">
        <f>SE.ERRORE(INDICE(Inventario!$B$4:$B$53;CONFRONTA(B45;Inventario!$A$4:$A$53;0));"-")</f>
        <v/>
      </c>
      <c r="D45" s="14" t="inlineStr">
        <is>
          <t>Carico</t>
        </is>
      </c>
      <c r="E45" s="14" t="n">
        <v>10</v>
      </c>
      <c r="F45" s="20" t="inlineStr">
        <is>
          <t>Promozione</t>
        </is>
      </c>
      <c r="G45" s="14" t="inlineStr">
        <is>
          <t>DOC4181</t>
        </is>
      </c>
      <c r="H45" s="14" t="inlineStr">
        <is>
          <t>Laura Bianchi</t>
        </is>
      </c>
      <c r="I45" s="20" t="inlineStr"/>
    </row>
    <row r="46">
      <c r="A46" s="15" t="n">
        <v>45967.75176439065</v>
      </c>
      <c r="B46" s="16" t="inlineStr">
        <is>
          <t>MAG1042</t>
        </is>
      </c>
      <c r="C46" s="18">
        <f>SE.ERRORE(INDICE(Inventario!$B$4:$B$53;CONFRONTA(B46;Inventario!$A$4:$A$53;0));"-")</f>
        <v/>
      </c>
      <c r="D46" s="16" t="inlineStr">
        <is>
          <t>Trasferimento</t>
        </is>
      </c>
      <c r="E46" s="16" t="n">
        <v>16</v>
      </c>
      <c r="F46" s="18" t="inlineStr">
        <is>
          <t>Reso Fornitore</t>
        </is>
      </c>
      <c r="G46" s="16" t="inlineStr">
        <is>
          <t>DOC1039</t>
        </is>
      </c>
      <c r="H46" s="16" t="inlineStr">
        <is>
          <t>Anna Neri</t>
        </is>
      </c>
      <c r="I46" s="18" t="inlineStr"/>
    </row>
    <row r="47">
      <c r="A47" s="13" t="n">
        <v>45969.75176439065</v>
      </c>
      <c r="B47" s="14" t="inlineStr">
        <is>
          <t>MAG1022</t>
        </is>
      </c>
      <c r="C47" s="20">
        <f>SE.ERRORE(INDICE(Inventario!$B$4:$B$53;CONFRONTA(B47;Inventario!$A$4:$A$53;0));"-")</f>
        <v/>
      </c>
      <c r="D47" s="14" t="inlineStr">
        <is>
          <t>Trasferimento</t>
        </is>
      </c>
      <c r="E47" s="14" t="n">
        <v>10</v>
      </c>
      <c r="F47" s="20" t="inlineStr">
        <is>
          <t>Acquisto</t>
        </is>
      </c>
      <c r="G47" s="14" t="inlineStr">
        <is>
          <t>DOC5817</t>
        </is>
      </c>
      <c r="H47" s="14" t="inlineStr">
        <is>
          <t>Anna Neri</t>
        </is>
      </c>
      <c r="I47" s="20" t="inlineStr"/>
    </row>
    <row r="48">
      <c r="A48" s="15" t="n">
        <v>45972.75176439065</v>
      </c>
      <c r="B48" s="16" t="inlineStr">
        <is>
          <t>MAG1043</t>
        </is>
      </c>
      <c r="C48" s="18">
        <f>SE.ERRORE(INDICE(Inventario!$B$4:$B$53;CONFRONTA(B48;Inventario!$A$4:$A$53;0));"-")</f>
        <v/>
      </c>
      <c r="D48" s="16" t="inlineStr">
        <is>
          <t>Reso</t>
        </is>
      </c>
      <c r="E48" s="16" t="n">
        <v>-44</v>
      </c>
      <c r="F48" s="18" t="inlineStr">
        <is>
          <t>Inventario</t>
        </is>
      </c>
      <c r="G48" s="16" t="inlineStr">
        <is>
          <t>DOC4130</t>
        </is>
      </c>
      <c r="H48" s="16" t="inlineStr">
        <is>
          <t>Anna Neri</t>
        </is>
      </c>
      <c r="I48" s="18" t="inlineStr"/>
    </row>
    <row r="49">
      <c r="A49" s="13" t="n">
        <v>45947.75176439065</v>
      </c>
      <c r="B49" s="14" t="inlineStr">
        <is>
          <t>MAG1045</t>
        </is>
      </c>
      <c r="C49" s="20">
        <f>SE.ERRORE(INDICE(Inventario!$B$4:$B$53;CONFRONTA(B49;Inventario!$A$4:$A$53;0));"-")</f>
        <v/>
      </c>
      <c r="D49" s="14" t="inlineStr">
        <is>
          <t>Carico</t>
        </is>
      </c>
      <c r="E49" s="14" t="n">
        <v>25</v>
      </c>
      <c r="F49" s="20" t="inlineStr">
        <is>
          <t>Acquisto</t>
        </is>
      </c>
      <c r="G49" s="14" t="inlineStr">
        <is>
          <t>DOC1059</t>
        </is>
      </c>
      <c r="H49" s="14" t="inlineStr">
        <is>
          <t>Laura Bianchi</t>
        </is>
      </c>
      <c r="I49" s="20" t="inlineStr"/>
    </row>
    <row r="50">
      <c r="A50" s="15" t="n">
        <v>46010.75176439065</v>
      </c>
      <c r="B50" s="16" t="inlineStr">
        <is>
          <t>MAG1038</t>
        </is>
      </c>
      <c r="C50" s="18">
        <f>SE.ERRORE(INDICE(Inventario!$B$4:$B$53;CONFRONTA(B50;Inventario!$A$4:$A$53;0));"-")</f>
        <v/>
      </c>
      <c r="D50" s="16" t="inlineStr">
        <is>
          <t>Carico</t>
        </is>
      </c>
      <c r="E50" s="16" t="n">
        <v>28</v>
      </c>
      <c r="F50" s="18" t="inlineStr">
        <is>
          <t>Acquisto</t>
        </is>
      </c>
      <c r="G50" s="16" t="inlineStr">
        <is>
          <t>DOC1618</t>
        </is>
      </c>
      <c r="H50" s="16" t="inlineStr">
        <is>
          <t>Anna Neri</t>
        </is>
      </c>
      <c r="I50" s="18" t="inlineStr"/>
    </row>
    <row r="51">
      <c r="A51" s="13" t="n">
        <v>46003.75176439065</v>
      </c>
      <c r="B51" s="14" t="inlineStr">
        <is>
          <t>MAG1049</t>
        </is>
      </c>
      <c r="C51" s="20">
        <f>SE.ERRORE(INDICE(Inventario!$B$4:$B$53;CONFRONTA(B51;Inventario!$A$4:$A$53;0));"-")</f>
        <v/>
      </c>
      <c r="D51" s="14" t="inlineStr">
        <is>
          <t>Trasferimento</t>
        </is>
      </c>
      <c r="E51" s="14" t="n">
        <v>34</v>
      </c>
      <c r="F51" s="20" t="inlineStr">
        <is>
          <t>Reso Cliente</t>
        </is>
      </c>
      <c r="G51" s="14" t="inlineStr">
        <is>
          <t>DOC2081</t>
        </is>
      </c>
      <c r="H51" s="14" t="inlineStr">
        <is>
          <t>Anna Neri</t>
        </is>
      </c>
      <c r="I51" s="20" t="inlineStr"/>
    </row>
    <row r="52">
      <c r="A52" s="15" t="n">
        <v>45961.75176439065</v>
      </c>
      <c r="B52" s="16" t="inlineStr">
        <is>
          <t>MAG1027</t>
        </is>
      </c>
      <c r="C52" s="18">
        <f>SE.ERRORE(INDICE(Inventario!$B$4:$B$53;CONFRONTA(B52;Inventario!$A$4:$A$53;0));"-")</f>
        <v/>
      </c>
      <c r="D52" s="16" t="inlineStr">
        <is>
          <t>Reso</t>
        </is>
      </c>
      <c r="E52" s="16" t="n">
        <v>-29</v>
      </c>
      <c r="F52" s="18" t="inlineStr">
        <is>
          <t>Acquisto</t>
        </is>
      </c>
      <c r="G52" s="16" t="inlineStr">
        <is>
          <t>DOC6167</t>
        </is>
      </c>
      <c r="H52" s="16" t="inlineStr">
        <is>
          <t>Mario Rossi</t>
        </is>
      </c>
      <c r="I52" s="18" t="inlineStr"/>
    </row>
    <row r="53">
      <c r="A53" s="13" t="n">
        <v>46009.75176439065</v>
      </c>
      <c r="B53" s="14" t="inlineStr">
        <is>
          <t>MAG1028</t>
        </is>
      </c>
      <c r="C53" s="20">
        <f>SE.ERRORE(INDICE(Inventario!$B$4:$B$53;CONFRONTA(B53;Inventario!$A$4:$A$53;0));"-")</f>
        <v/>
      </c>
      <c r="D53" s="14" t="inlineStr">
        <is>
          <t>Reso</t>
        </is>
      </c>
      <c r="E53" s="14" t="n">
        <v>-23</v>
      </c>
      <c r="F53" s="20" t="inlineStr">
        <is>
          <t>Promozione</t>
        </is>
      </c>
      <c r="G53" s="14" t="inlineStr">
        <is>
          <t>DOC8907</t>
        </is>
      </c>
      <c r="H53" s="14" t="inlineStr">
        <is>
          <t>Laura Bianchi</t>
        </is>
      </c>
      <c r="I53" s="20" t="inlineStr"/>
    </row>
    <row r="54">
      <c r="A54" s="15" t="n">
        <v>45948.75176439065</v>
      </c>
      <c r="B54" s="16" t="inlineStr">
        <is>
          <t>MAG1047</t>
        </is>
      </c>
      <c r="C54" s="18">
        <f>SE.ERRORE(INDICE(Inventario!$B$4:$B$53;CONFRONTA(B54;Inventario!$A$4:$A$53;0));"-")</f>
        <v/>
      </c>
      <c r="D54" s="16" t="inlineStr">
        <is>
          <t>Scarico</t>
        </is>
      </c>
      <c r="E54" s="16" t="n">
        <v>-33</v>
      </c>
      <c r="F54" s="18" t="inlineStr">
        <is>
          <t>Reso Cliente</t>
        </is>
      </c>
      <c r="G54" s="16" t="inlineStr">
        <is>
          <t>DOC5459</t>
        </is>
      </c>
      <c r="H54" s="16" t="inlineStr">
        <is>
          <t>Mario Rossi</t>
        </is>
      </c>
      <c r="I54" s="18" t="inlineStr"/>
    </row>
    <row r="55">
      <c r="A55" s="13" t="n">
        <v>46008.75176439065</v>
      </c>
      <c r="B55" s="14" t="inlineStr">
        <is>
          <t>MAG1046</t>
        </is>
      </c>
      <c r="C55" s="20">
        <f>SE.ERRORE(INDICE(Inventario!$B$4:$B$53;CONFRONTA(B55;Inventario!$A$4:$A$53;0));"-")</f>
        <v/>
      </c>
      <c r="D55" s="14" t="inlineStr">
        <is>
          <t>Scarico</t>
        </is>
      </c>
      <c r="E55" s="14" t="n">
        <v>-14</v>
      </c>
      <c r="F55" s="20" t="inlineStr">
        <is>
          <t>Reso Cliente</t>
        </is>
      </c>
      <c r="G55" s="14" t="inlineStr">
        <is>
          <t>DOC6647</t>
        </is>
      </c>
      <c r="H55" s="14" t="inlineStr">
        <is>
          <t>Giuseppe Verdi</t>
        </is>
      </c>
      <c r="I55" s="20" t="inlineStr"/>
    </row>
    <row r="56">
      <c r="A56" s="15" t="n">
        <v>45994.75176439065</v>
      </c>
      <c r="B56" s="16" t="inlineStr">
        <is>
          <t>MAG1030</t>
        </is>
      </c>
      <c r="C56" s="18">
        <f>SE.ERRORE(INDICE(Inventario!$B$4:$B$53;CONFRONTA(B56;Inventario!$A$4:$A$53;0));"-")</f>
        <v/>
      </c>
      <c r="D56" s="16" t="inlineStr">
        <is>
          <t>Reso</t>
        </is>
      </c>
      <c r="E56" s="16" t="n">
        <v>-43</v>
      </c>
      <c r="F56" s="18" t="inlineStr">
        <is>
          <t>Acquisto</t>
        </is>
      </c>
      <c r="G56" s="16" t="inlineStr">
        <is>
          <t>DOC3801</t>
        </is>
      </c>
      <c r="H56" s="16" t="inlineStr">
        <is>
          <t>Anna Neri</t>
        </is>
      </c>
      <c r="I56" s="18" t="inlineStr"/>
    </row>
    <row r="57">
      <c r="A57" s="13" t="n">
        <v>45968.75176439065</v>
      </c>
      <c r="B57" s="14" t="inlineStr">
        <is>
          <t>MAG1015</t>
        </is>
      </c>
      <c r="C57" s="20">
        <f>SE.ERRORE(INDICE(Inventario!$B$4:$B$53;CONFRONTA(B57;Inventario!$A$4:$A$53;0));"-")</f>
        <v/>
      </c>
      <c r="D57" s="14" t="inlineStr">
        <is>
          <t>Carico</t>
        </is>
      </c>
      <c r="E57" s="14" t="n">
        <v>13</v>
      </c>
      <c r="F57" s="20" t="inlineStr">
        <is>
          <t>Acquisto</t>
        </is>
      </c>
      <c r="G57" s="14" t="inlineStr">
        <is>
          <t>DOC5294</t>
        </is>
      </c>
      <c r="H57" s="14" t="inlineStr">
        <is>
          <t>Giuseppe Verdi</t>
        </is>
      </c>
      <c r="I57" s="20" t="inlineStr"/>
    </row>
    <row r="58">
      <c r="A58" s="15" t="n">
        <v>45986.75176439065</v>
      </c>
      <c r="B58" s="16" t="inlineStr">
        <is>
          <t>MAG1011</t>
        </is>
      </c>
      <c r="C58" s="18">
        <f>SE.ERRORE(INDICE(Inventario!$B$4:$B$53;CONFRONTA(B58;Inventario!$A$4:$A$53;0));"-")</f>
        <v/>
      </c>
      <c r="D58" s="16" t="inlineStr">
        <is>
          <t>Reso</t>
        </is>
      </c>
      <c r="E58" s="16" t="n">
        <v>-21</v>
      </c>
      <c r="F58" s="18" t="inlineStr">
        <is>
          <t>Acquisto</t>
        </is>
      </c>
      <c r="G58" s="16" t="inlineStr">
        <is>
          <t>DOC8567</t>
        </is>
      </c>
      <c r="H58" s="16" t="inlineStr">
        <is>
          <t>Giuseppe Verdi</t>
        </is>
      </c>
      <c r="I58" s="18" t="inlineStr"/>
    </row>
    <row r="59">
      <c r="A59" s="13" t="n">
        <v>46025.75176439065</v>
      </c>
      <c r="B59" s="14" t="inlineStr">
        <is>
          <t>MAG1039</t>
        </is>
      </c>
      <c r="C59" s="20">
        <f>SE.ERRORE(INDICE(Inventario!$B$4:$B$53;CONFRONTA(B59;Inventario!$A$4:$A$53;0));"-")</f>
        <v/>
      </c>
      <c r="D59" s="14" t="inlineStr">
        <is>
          <t>Carico</t>
        </is>
      </c>
      <c r="E59" s="14" t="n">
        <v>39</v>
      </c>
      <c r="F59" s="20" t="inlineStr">
        <is>
          <t>Reso Cliente</t>
        </is>
      </c>
      <c r="G59" s="14" t="inlineStr">
        <is>
          <t>DOC9990</t>
        </is>
      </c>
      <c r="H59" s="14" t="inlineStr">
        <is>
          <t>Laura Bianchi</t>
        </is>
      </c>
      <c r="I59" s="20" t="inlineStr"/>
    </row>
    <row r="60">
      <c r="A60" s="15" t="n">
        <v>45971.75176439065</v>
      </c>
      <c r="B60" s="16" t="inlineStr">
        <is>
          <t>MAG1011</t>
        </is>
      </c>
      <c r="C60" s="18">
        <f>SE.ERRORE(INDICE(Inventario!$B$4:$B$53;CONFRONTA(B60;Inventario!$A$4:$A$53;0));"-")</f>
        <v/>
      </c>
      <c r="D60" s="16" t="inlineStr">
        <is>
          <t>Carico</t>
        </is>
      </c>
      <c r="E60" s="16" t="n">
        <v>13</v>
      </c>
      <c r="F60" s="18" t="inlineStr">
        <is>
          <t>Reso Fornitore</t>
        </is>
      </c>
      <c r="G60" s="16" t="inlineStr">
        <is>
          <t>DOC9405</t>
        </is>
      </c>
      <c r="H60" s="16" t="inlineStr">
        <is>
          <t>Mario Rossi</t>
        </is>
      </c>
      <c r="I60" s="18" t="inlineStr"/>
    </row>
    <row r="61">
      <c r="A61" s="13" t="n">
        <v>45977.75176439065</v>
      </c>
      <c r="B61" s="14" t="inlineStr">
        <is>
          <t>MAG1023</t>
        </is>
      </c>
      <c r="C61" s="20">
        <f>SE.ERRORE(INDICE(Inventario!$B$4:$B$53;CONFRONTA(B61;Inventario!$A$4:$A$53;0));"-")</f>
        <v/>
      </c>
      <c r="D61" s="14" t="inlineStr">
        <is>
          <t>Carico</t>
        </is>
      </c>
      <c r="E61" s="14" t="n">
        <v>34</v>
      </c>
      <c r="F61" s="20" t="inlineStr">
        <is>
          <t>Reso Fornitore</t>
        </is>
      </c>
      <c r="G61" s="14" t="inlineStr">
        <is>
          <t>DOC7757</t>
        </is>
      </c>
      <c r="H61" s="14" t="inlineStr">
        <is>
          <t>Mario Rossi</t>
        </is>
      </c>
      <c r="I61" s="20" t="inlineStr"/>
    </row>
    <row r="62">
      <c r="A62" s="15" t="n">
        <v>45958.75176439065</v>
      </c>
      <c r="B62" s="16" t="inlineStr">
        <is>
          <t>MAG1003</t>
        </is>
      </c>
      <c r="C62" s="18">
        <f>SE.ERRORE(INDICE(Inventario!$B$4:$B$53;CONFRONTA(B62;Inventario!$A$4:$A$53;0));"-")</f>
        <v/>
      </c>
      <c r="D62" s="16" t="inlineStr">
        <is>
          <t>Reso</t>
        </is>
      </c>
      <c r="E62" s="16" t="n">
        <v>-38</v>
      </c>
      <c r="F62" s="18" t="inlineStr">
        <is>
          <t>Promozione</t>
        </is>
      </c>
      <c r="G62" s="16" t="inlineStr">
        <is>
          <t>DOC4378</t>
        </is>
      </c>
      <c r="H62" s="16" t="inlineStr">
        <is>
          <t>Mario Rossi</t>
        </is>
      </c>
      <c r="I62" s="18" t="inlineStr"/>
    </row>
    <row r="63">
      <c r="A63" s="13" t="n">
        <v>45994.75176439065</v>
      </c>
      <c r="B63" s="14" t="inlineStr">
        <is>
          <t>MAG1047</t>
        </is>
      </c>
      <c r="C63" s="20">
        <f>SE.ERRORE(INDICE(Inventario!$B$4:$B$53;CONFRONTA(B63;Inventario!$A$4:$A$53;0));"-")</f>
        <v/>
      </c>
      <c r="D63" s="14" t="inlineStr">
        <is>
          <t>Reso</t>
        </is>
      </c>
      <c r="E63" s="14" t="n">
        <v>-7</v>
      </c>
      <c r="F63" s="20" t="inlineStr">
        <is>
          <t>Inventario</t>
        </is>
      </c>
      <c r="G63" s="14" t="inlineStr">
        <is>
          <t>DOC9159</t>
        </is>
      </c>
      <c r="H63" s="14" t="inlineStr">
        <is>
          <t>Anna Neri</t>
        </is>
      </c>
      <c r="I63" s="20" t="inlineStr"/>
    </row>
    <row r="64">
      <c r="A64" s="15" t="n">
        <v>45947.75176439065</v>
      </c>
      <c r="B64" s="16" t="inlineStr">
        <is>
          <t>MAG1002</t>
        </is>
      </c>
      <c r="C64" s="18">
        <f>SE.ERRORE(INDICE(Inventario!$B$4:$B$53;CONFRONTA(B64;Inventario!$A$4:$A$53;0));"-")</f>
        <v/>
      </c>
      <c r="D64" s="16" t="inlineStr">
        <is>
          <t>Scarico</t>
        </is>
      </c>
      <c r="E64" s="16" t="n">
        <v>-7</v>
      </c>
      <c r="F64" s="18" t="inlineStr">
        <is>
          <t>Reso Fornitore</t>
        </is>
      </c>
      <c r="G64" s="16" t="inlineStr">
        <is>
          <t>DOC6546</t>
        </is>
      </c>
      <c r="H64" s="16" t="inlineStr">
        <is>
          <t>Anna Neri</t>
        </is>
      </c>
      <c r="I64" s="18" t="inlineStr"/>
    </row>
    <row r="65">
      <c r="A65" s="13" t="n">
        <v>46030.75176439065</v>
      </c>
      <c r="B65" s="14" t="inlineStr">
        <is>
          <t>MAG1010</t>
        </is>
      </c>
      <c r="C65" s="20">
        <f>SE.ERRORE(INDICE(Inventario!$B$4:$B$53;CONFRONTA(B65;Inventario!$A$4:$A$53;0));"-")</f>
        <v/>
      </c>
      <c r="D65" s="14" t="inlineStr">
        <is>
          <t>Trasferimento</t>
        </is>
      </c>
      <c r="E65" s="14" t="n">
        <v>46</v>
      </c>
      <c r="F65" s="20" t="inlineStr">
        <is>
          <t>Reso Fornitore</t>
        </is>
      </c>
      <c r="G65" s="14" t="inlineStr">
        <is>
          <t>DOC8335</t>
        </is>
      </c>
      <c r="H65" s="14" t="inlineStr">
        <is>
          <t>Giuseppe Verdi</t>
        </is>
      </c>
      <c r="I65" s="20" t="inlineStr"/>
    </row>
    <row r="66">
      <c r="A66" s="15" t="n">
        <v>46014.75176439065</v>
      </c>
      <c r="B66" s="16" t="inlineStr">
        <is>
          <t>MAG1017</t>
        </is>
      </c>
      <c r="C66" s="18">
        <f>SE.ERRORE(INDICE(Inventario!$B$4:$B$53;CONFRONTA(B66;Inventario!$A$4:$A$53;0));"-")</f>
        <v/>
      </c>
      <c r="D66" s="16" t="inlineStr">
        <is>
          <t>Scarico</t>
        </is>
      </c>
      <c r="E66" s="16" t="n">
        <v>-8</v>
      </c>
      <c r="F66" s="18" t="inlineStr">
        <is>
          <t>Reso Cliente</t>
        </is>
      </c>
      <c r="G66" s="16" t="inlineStr">
        <is>
          <t>DOC7804</t>
        </is>
      </c>
      <c r="H66" s="16" t="inlineStr">
        <is>
          <t>Laura Bianchi</t>
        </is>
      </c>
      <c r="I66" s="18" t="inlineStr"/>
    </row>
    <row r="67">
      <c r="A67" s="13" t="n">
        <v>45941.75176439065</v>
      </c>
      <c r="B67" s="14" t="inlineStr">
        <is>
          <t>MAG1041</t>
        </is>
      </c>
      <c r="C67" s="20">
        <f>SE.ERRORE(INDICE(Inventario!$B$4:$B$53;CONFRONTA(B67;Inventario!$A$4:$A$53;0));"-")</f>
        <v/>
      </c>
      <c r="D67" s="14" t="inlineStr">
        <is>
          <t>Trasferimento</t>
        </is>
      </c>
      <c r="E67" s="14" t="n">
        <v>36</v>
      </c>
      <c r="F67" s="20" t="inlineStr">
        <is>
          <t>Reso Cliente</t>
        </is>
      </c>
      <c r="G67" s="14" t="inlineStr">
        <is>
          <t>DOC8314</t>
        </is>
      </c>
      <c r="H67" s="14" t="inlineStr">
        <is>
          <t>Giuseppe Verdi</t>
        </is>
      </c>
      <c r="I67" s="20" t="inlineStr"/>
    </row>
    <row r="68">
      <c r="A68" s="15" t="n">
        <v>46018.75176439065</v>
      </c>
      <c r="B68" s="16" t="inlineStr">
        <is>
          <t>MAG1032</t>
        </is>
      </c>
      <c r="C68" s="18">
        <f>SE.ERRORE(INDICE(Inventario!$B$4:$B$53;CONFRONTA(B68;Inventario!$A$4:$A$53;0));"-")</f>
        <v/>
      </c>
      <c r="D68" s="16" t="inlineStr">
        <is>
          <t>Trasferimento</t>
        </is>
      </c>
      <c r="E68" s="16" t="n">
        <v>13</v>
      </c>
      <c r="F68" s="18" t="inlineStr">
        <is>
          <t>Reso Cliente</t>
        </is>
      </c>
      <c r="G68" s="16" t="inlineStr">
        <is>
          <t>DOC9874</t>
        </is>
      </c>
      <c r="H68" s="16" t="inlineStr">
        <is>
          <t>Mario Rossi</t>
        </is>
      </c>
      <c r="I68" s="18" t="inlineStr"/>
    </row>
    <row r="69">
      <c r="A69" s="13" t="n">
        <v>45956.75176439065</v>
      </c>
      <c r="B69" s="14" t="inlineStr">
        <is>
          <t>MAG1014</t>
        </is>
      </c>
      <c r="C69" s="20">
        <f>SE.ERRORE(INDICE(Inventario!$B$4:$B$53;CONFRONTA(B69;Inventario!$A$4:$A$53;0));"-")</f>
        <v/>
      </c>
      <c r="D69" s="14" t="inlineStr">
        <is>
          <t>Reso</t>
        </is>
      </c>
      <c r="E69" s="14" t="n">
        <v>-50</v>
      </c>
      <c r="F69" s="20" t="inlineStr">
        <is>
          <t>Inventario</t>
        </is>
      </c>
      <c r="G69" s="14" t="inlineStr">
        <is>
          <t>DOC4361</t>
        </is>
      </c>
      <c r="H69" s="14" t="inlineStr">
        <is>
          <t>Mario Rossi</t>
        </is>
      </c>
      <c r="I69" s="20" t="inlineStr"/>
    </row>
    <row r="70">
      <c r="A70" s="15" t="n">
        <v>45972.75176439065</v>
      </c>
      <c r="B70" s="16" t="inlineStr">
        <is>
          <t>MAG1044</t>
        </is>
      </c>
      <c r="C70" s="18">
        <f>SE.ERRORE(INDICE(Inventario!$B$4:$B$53;CONFRONTA(B70;Inventario!$A$4:$A$53;0));"-")</f>
        <v/>
      </c>
      <c r="D70" s="16" t="inlineStr">
        <is>
          <t>Carico</t>
        </is>
      </c>
      <c r="E70" s="16" t="n">
        <v>10</v>
      </c>
      <c r="F70" s="18" t="inlineStr">
        <is>
          <t>Vendita</t>
        </is>
      </c>
      <c r="G70" s="16" t="inlineStr">
        <is>
          <t>DOC9477</t>
        </is>
      </c>
      <c r="H70" s="16" t="inlineStr">
        <is>
          <t>Mario Rossi</t>
        </is>
      </c>
      <c r="I70" s="18" t="inlineStr"/>
    </row>
    <row r="71">
      <c r="A71" s="13" t="n">
        <v>45999.75176439065</v>
      </c>
      <c r="B71" s="14" t="inlineStr">
        <is>
          <t>MAG1028</t>
        </is>
      </c>
      <c r="C71" s="20">
        <f>SE.ERRORE(INDICE(Inventario!$B$4:$B$53;CONFRONTA(B71;Inventario!$A$4:$A$53;0));"-")</f>
        <v/>
      </c>
      <c r="D71" s="14" t="inlineStr">
        <is>
          <t>Trasferimento</t>
        </is>
      </c>
      <c r="E71" s="14" t="n">
        <v>42</v>
      </c>
      <c r="F71" s="20" t="inlineStr">
        <is>
          <t>Promozione</t>
        </is>
      </c>
      <c r="G71" s="14" t="inlineStr">
        <is>
          <t>DOC7160</t>
        </is>
      </c>
      <c r="H71" s="14" t="inlineStr">
        <is>
          <t>Laura Bianchi</t>
        </is>
      </c>
      <c r="I71" s="20" t="inlineStr"/>
    </row>
    <row r="72">
      <c r="A72" s="15" t="n">
        <v>45994.75176439065</v>
      </c>
      <c r="B72" s="16" t="inlineStr">
        <is>
          <t>MAG1042</t>
        </is>
      </c>
      <c r="C72" s="18">
        <f>SE.ERRORE(INDICE(Inventario!$B$4:$B$53;CONFRONTA(B72;Inventario!$A$4:$A$53;0));"-")</f>
        <v/>
      </c>
      <c r="D72" s="16" t="inlineStr">
        <is>
          <t>Scarico</t>
        </is>
      </c>
      <c r="E72" s="16" t="n">
        <v>-39</v>
      </c>
      <c r="F72" s="18" t="inlineStr">
        <is>
          <t>Inventario</t>
        </is>
      </c>
      <c r="G72" s="16" t="inlineStr">
        <is>
          <t>DOC6473</t>
        </is>
      </c>
      <c r="H72" s="16" t="inlineStr">
        <is>
          <t>Giuseppe Verdi</t>
        </is>
      </c>
      <c r="I72" s="18" t="inlineStr"/>
    </row>
    <row r="73">
      <c r="A73" s="13" t="n">
        <v>46028.75176439065</v>
      </c>
      <c r="B73" s="14" t="inlineStr">
        <is>
          <t>MAG1037</t>
        </is>
      </c>
      <c r="C73" s="20">
        <f>SE.ERRORE(INDICE(Inventario!$B$4:$B$53;CONFRONTA(B73;Inventario!$A$4:$A$53;0));"-")</f>
        <v/>
      </c>
      <c r="D73" s="14" t="inlineStr">
        <is>
          <t>Reso</t>
        </is>
      </c>
      <c r="E73" s="14" t="n">
        <v>-6</v>
      </c>
      <c r="F73" s="20" t="inlineStr">
        <is>
          <t>Reso Cliente</t>
        </is>
      </c>
      <c r="G73" s="14" t="inlineStr">
        <is>
          <t>DOC1391</t>
        </is>
      </c>
      <c r="H73" s="14" t="inlineStr">
        <is>
          <t>Mario Rossi</t>
        </is>
      </c>
      <c r="I73" s="20" t="inlineStr"/>
    </row>
    <row r="74">
      <c r="A74" s="15" t="n">
        <v>45996.75176439065</v>
      </c>
      <c r="B74" s="16" t="inlineStr">
        <is>
          <t>MAG1036</t>
        </is>
      </c>
      <c r="C74" s="18">
        <f>SE.ERRORE(INDICE(Inventario!$B$4:$B$53;CONFRONTA(B74;Inventario!$A$4:$A$53;0));"-")</f>
        <v/>
      </c>
      <c r="D74" s="16" t="inlineStr">
        <is>
          <t>Trasferimento</t>
        </is>
      </c>
      <c r="E74" s="16" t="n">
        <v>28</v>
      </c>
      <c r="F74" s="18" t="inlineStr">
        <is>
          <t>Reso Cliente</t>
        </is>
      </c>
      <c r="G74" s="16" t="inlineStr">
        <is>
          <t>DOC3340</t>
        </is>
      </c>
      <c r="H74" s="16" t="inlineStr">
        <is>
          <t>Laura Bianchi</t>
        </is>
      </c>
      <c r="I74" s="18" t="inlineStr"/>
    </row>
    <row r="75">
      <c r="A75" s="13" t="n">
        <v>46025.75176439065</v>
      </c>
      <c r="B75" s="14" t="inlineStr">
        <is>
          <t>MAG1010</t>
        </is>
      </c>
      <c r="C75" s="20">
        <f>SE.ERRORE(INDICE(Inventario!$B$4:$B$53;CONFRONTA(B75;Inventario!$A$4:$A$53;0));"-")</f>
        <v/>
      </c>
      <c r="D75" s="14" t="inlineStr">
        <is>
          <t>Reso</t>
        </is>
      </c>
      <c r="E75" s="14" t="n">
        <v>-21</v>
      </c>
      <c r="F75" s="20" t="inlineStr">
        <is>
          <t>Reso Fornitore</t>
        </is>
      </c>
      <c r="G75" s="14" t="inlineStr">
        <is>
          <t>DOC8120</t>
        </is>
      </c>
      <c r="H75" s="14" t="inlineStr">
        <is>
          <t>Anna Neri</t>
        </is>
      </c>
      <c r="I75" s="20" t="inlineStr"/>
    </row>
    <row r="76">
      <c r="A76" s="15" t="n">
        <v>46014.75176439065</v>
      </c>
      <c r="B76" s="16" t="inlineStr">
        <is>
          <t>MAG1047</t>
        </is>
      </c>
      <c r="C76" s="18">
        <f>SE.ERRORE(INDICE(Inventario!$B$4:$B$53;CONFRONTA(B76;Inventario!$A$4:$A$53;0));"-")</f>
        <v/>
      </c>
      <c r="D76" s="16" t="inlineStr">
        <is>
          <t>Carico</t>
        </is>
      </c>
      <c r="E76" s="16" t="n">
        <v>19</v>
      </c>
      <c r="F76" s="18" t="inlineStr">
        <is>
          <t>Vendita</t>
        </is>
      </c>
      <c r="G76" s="16" t="inlineStr">
        <is>
          <t>DOC8511</t>
        </is>
      </c>
      <c r="H76" s="16" t="inlineStr">
        <is>
          <t>Laura Bianchi</t>
        </is>
      </c>
      <c r="I76" s="18" t="inlineStr"/>
    </row>
    <row r="77">
      <c r="A77" s="13" t="n">
        <v>45953.75176439065</v>
      </c>
      <c r="B77" s="14" t="inlineStr">
        <is>
          <t>MAG1042</t>
        </is>
      </c>
      <c r="C77" s="20">
        <f>SE.ERRORE(INDICE(Inventario!$B$4:$B$53;CONFRONTA(B77;Inventario!$A$4:$A$53;0));"-")</f>
        <v/>
      </c>
      <c r="D77" s="14" t="inlineStr">
        <is>
          <t>Carico</t>
        </is>
      </c>
      <c r="E77" s="14" t="n">
        <v>2</v>
      </c>
      <c r="F77" s="20" t="inlineStr">
        <is>
          <t>Reso Cliente</t>
        </is>
      </c>
      <c r="G77" s="14" t="inlineStr">
        <is>
          <t>DOC5406</t>
        </is>
      </c>
      <c r="H77" s="14" t="inlineStr">
        <is>
          <t>Giuseppe Verdi</t>
        </is>
      </c>
      <c r="I77" s="20" t="inlineStr"/>
    </row>
    <row r="78">
      <c r="A78" s="15" t="n">
        <v>45943.75176439065</v>
      </c>
      <c r="B78" s="16" t="inlineStr">
        <is>
          <t>MAG1024</t>
        </is>
      </c>
      <c r="C78" s="18">
        <f>SE.ERRORE(INDICE(Inventario!$B$4:$B$53;CONFRONTA(B78;Inventario!$A$4:$A$53;0));"-")</f>
        <v/>
      </c>
      <c r="D78" s="16" t="inlineStr">
        <is>
          <t>Scarico</t>
        </is>
      </c>
      <c r="E78" s="16" t="n">
        <v>-38</v>
      </c>
      <c r="F78" s="18" t="inlineStr">
        <is>
          <t>Acquisto</t>
        </is>
      </c>
      <c r="G78" s="16" t="inlineStr">
        <is>
          <t>DOC8078</t>
        </is>
      </c>
      <c r="H78" s="16" t="inlineStr">
        <is>
          <t>Laura Bianchi</t>
        </is>
      </c>
      <c r="I78" s="18" t="inlineStr"/>
    </row>
    <row r="79">
      <c r="A79" s="13" t="n">
        <v>45978.75176439065</v>
      </c>
      <c r="B79" s="14" t="inlineStr">
        <is>
          <t>MAG1036</t>
        </is>
      </c>
      <c r="C79" s="20">
        <f>SE.ERRORE(INDICE(Inventario!$B$4:$B$53;CONFRONTA(B79;Inventario!$A$4:$A$53;0));"-")</f>
        <v/>
      </c>
      <c r="D79" s="14" t="inlineStr">
        <is>
          <t>Scarico</t>
        </is>
      </c>
      <c r="E79" s="14" t="n">
        <v>-1</v>
      </c>
      <c r="F79" s="20" t="inlineStr">
        <is>
          <t>Acquisto</t>
        </is>
      </c>
      <c r="G79" s="14" t="inlineStr">
        <is>
          <t>DOC2643</t>
        </is>
      </c>
      <c r="H79" s="14" t="inlineStr">
        <is>
          <t>Giuseppe Verdi</t>
        </is>
      </c>
      <c r="I79" s="20" t="inlineStr"/>
    </row>
    <row r="80">
      <c r="A80" s="15" t="n">
        <v>45980.75176439065</v>
      </c>
      <c r="B80" s="16" t="inlineStr">
        <is>
          <t>MAG1005</t>
        </is>
      </c>
      <c r="C80" s="18">
        <f>SE.ERRORE(INDICE(Inventario!$B$4:$B$53;CONFRONTA(B80;Inventario!$A$4:$A$53;0));"-")</f>
        <v/>
      </c>
      <c r="D80" s="16" t="inlineStr">
        <is>
          <t>Trasferimento</t>
        </is>
      </c>
      <c r="E80" s="16" t="n">
        <v>23</v>
      </c>
      <c r="F80" s="18" t="inlineStr">
        <is>
          <t>Reso Fornitore</t>
        </is>
      </c>
      <c r="G80" s="16" t="inlineStr">
        <is>
          <t>DOC6470</t>
        </is>
      </c>
      <c r="H80" s="16" t="inlineStr">
        <is>
          <t>Giuseppe Verdi</t>
        </is>
      </c>
      <c r="I80" s="18" t="inlineStr"/>
    </row>
    <row r="81">
      <c r="A81" s="13" t="n">
        <v>45972.75176439065</v>
      </c>
      <c r="B81" s="14" t="inlineStr">
        <is>
          <t>MAG1048</t>
        </is>
      </c>
      <c r="C81" s="20">
        <f>SE.ERRORE(INDICE(Inventario!$B$4:$B$53;CONFRONTA(B81;Inventario!$A$4:$A$53;0));"-")</f>
        <v/>
      </c>
      <c r="D81" s="14" t="inlineStr">
        <is>
          <t>Reso</t>
        </is>
      </c>
      <c r="E81" s="14" t="n">
        <v>-1</v>
      </c>
      <c r="F81" s="20" t="inlineStr">
        <is>
          <t>Acquisto</t>
        </is>
      </c>
      <c r="G81" s="14" t="inlineStr">
        <is>
          <t>DOC2552</t>
        </is>
      </c>
      <c r="H81" s="14" t="inlineStr">
        <is>
          <t>Laura Bianchi</t>
        </is>
      </c>
      <c r="I81" s="20" t="inlineStr"/>
    </row>
    <row r="82">
      <c r="A82" s="15" t="n">
        <v>45944.75176439065</v>
      </c>
      <c r="B82" s="16" t="inlineStr">
        <is>
          <t>MAG1031</t>
        </is>
      </c>
      <c r="C82" s="18">
        <f>SE.ERRORE(INDICE(Inventario!$B$4:$B$53;CONFRONTA(B82;Inventario!$A$4:$A$53;0));"-")</f>
        <v/>
      </c>
      <c r="D82" s="16" t="inlineStr">
        <is>
          <t>Carico</t>
        </is>
      </c>
      <c r="E82" s="16" t="n">
        <v>12</v>
      </c>
      <c r="F82" s="18" t="inlineStr">
        <is>
          <t>Acquisto</t>
        </is>
      </c>
      <c r="G82" s="16" t="inlineStr">
        <is>
          <t>DOC9886</t>
        </is>
      </c>
      <c r="H82" s="16" t="inlineStr">
        <is>
          <t>Laura Bianchi</t>
        </is>
      </c>
      <c r="I82" s="18" t="inlineStr"/>
    </row>
    <row r="83">
      <c r="A83" s="13" t="n">
        <v>45972.75176439065</v>
      </c>
      <c r="B83" s="14" t="inlineStr">
        <is>
          <t>MAG1008</t>
        </is>
      </c>
      <c r="C83" s="20">
        <f>SE.ERRORE(INDICE(Inventario!$B$4:$B$53;CONFRONTA(B83;Inventario!$A$4:$A$53;0));"-")</f>
        <v/>
      </c>
      <c r="D83" s="14" t="inlineStr">
        <is>
          <t>Trasferimento</t>
        </is>
      </c>
      <c r="E83" s="14" t="n">
        <v>41</v>
      </c>
      <c r="F83" s="20" t="inlineStr">
        <is>
          <t>Reso Cliente</t>
        </is>
      </c>
      <c r="G83" s="14" t="inlineStr">
        <is>
          <t>DOC7177</t>
        </is>
      </c>
      <c r="H83" s="14" t="inlineStr">
        <is>
          <t>Laura Bianchi</t>
        </is>
      </c>
      <c r="I83" s="20" t="inlineStr"/>
    </row>
    <row r="84">
      <c r="A84" s="15" t="n">
        <v>46016.75176439065</v>
      </c>
      <c r="B84" s="16" t="inlineStr">
        <is>
          <t>MAG1042</t>
        </is>
      </c>
      <c r="C84" s="18">
        <f>SE.ERRORE(INDICE(Inventario!$B$4:$B$53;CONFRONTA(B84;Inventario!$A$4:$A$53;0));"-")</f>
        <v/>
      </c>
      <c r="D84" s="16" t="inlineStr">
        <is>
          <t>Trasferimento</t>
        </is>
      </c>
      <c r="E84" s="16" t="n">
        <v>5</v>
      </c>
      <c r="F84" s="18" t="inlineStr">
        <is>
          <t>Vendita</t>
        </is>
      </c>
      <c r="G84" s="16" t="inlineStr">
        <is>
          <t>DOC2771</t>
        </is>
      </c>
      <c r="H84" s="16" t="inlineStr">
        <is>
          <t>Mario Rossi</t>
        </is>
      </c>
      <c r="I84" s="18" t="inlineStr"/>
    </row>
    <row r="85">
      <c r="A85" s="13" t="n">
        <v>46029.75176439065</v>
      </c>
      <c r="B85" s="14" t="inlineStr">
        <is>
          <t>MAG1031</t>
        </is>
      </c>
      <c r="C85" s="20">
        <f>SE.ERRORE(INDICE(Inventario!$B$4:$B$53;CONFRONTA(B85;Inventario!$A$4:$A$53;0));"-")</f>
        <v/>
      </c>
      <c r="D85" s="14" t="inlineStr">
        <is>
          <t>Trasferimento</t>
        </is>
      </c>
      <c r="E85" s="14" t="n">
        <v>46</v>
      </c>
      <c r="F85" s="20" t="inlineStr">
        <is>
          <t>Acquisto</t>
        </is>
      </c>
      <c r="G85" s="14" t="inlineStr">
        <is>
          <t>DOC1091</t>
        </is>
      </c>
      <c r="H85" s="14" t="inlineStr">
        <is>
          <t>Giuseppe Verdi</t>
        </is>
      </c>
      <c r="I85" s="20" t="inlineStr"/>
    </row>
    <row r="86">
      <c r="A86" s="15" t="n">
        <v>46003.75176439065</v>
      </c>
      <c r="B86" s="16" t="inlineStr">
        <is>
          <t>MAG1012</t>
        </is>
      </c>
      <c r="C86" s="18">
        <f>SE.ERRORE(INDICE(Inventario!$B$4:$B$53;CONFRONTA(B86;Inventario!$A$4:$A$53;0));"-")</f>
        <v/>
      </c>
      <c r="D86" s="16" t="inlineStr">
        <is>
          <t>Reso</t>
        </is>
      </c>
      <c r="E86" s="16" t="n">
        <v>-43</v>
      </c>
      <c r="F86" s="18" t="inlineStr">
        <is>
          <t>Inventario</t>
        </is>
      </c>
      <c r="G86" s="16" t="inlineStr">
        <is>
          <t>DOC3724</t>
        </is>
      </c>
      <c r="H86" s="16" t="inlineStr">
        <is>
          <t>Giuseppe Verdi</t>
        </is>
      </c>
      <c r="I86" s="18" t="inlineStr"/>
    </row>
    <row r="87">
      <c r="A87" s="13" t="n">
        <v>45991.75176439065</v>
      </c>
      <c r="B87" s="14" t="inlineStr">
        <is>
          <t>MAG1009</t>
        </is>
      </c>
      <c r="C87" s="20">
        <f>SE.ERRORE(INDICE(Inventario!$B$4:$B$53;CONFRONTA(B87;Inventario!$A$4:$A$53;0));"-")</f>
        <v/>
      </c>
      <c r="D87" s="14" t="inlineStr">
        <is>
          <t>Trasferimento</t>
        </is>
      </c>
      <c r="E87" s="14" t="n">
        <v>28</v>
      </c>
      <c r="F87" s="20" t="inlineStr">
        <is>
          <t>Promozione</t>
        </is>
      </c>
      <c r="G87" s="14" t="inlineStr">
        <is>
          <t>DOC6850</t>
        </is>
      </c>
      <c r="H87" s="14" t="inlineStr">
        <is>
          <t>Mario Rossi</t>
        </is>
      </c>
      <c r="I87" s="20" t="inlineStr"/>
    </row>
    <row r="88">
      <c r="A88" s="15" t="n">
        <v>45972.75176439065</v>
      </c>
      <c r="B88" s="16" t="inlineStr">
        <is>
          <t>MAG1008</t>
        </is>
      </c>
      <c r="C88" s="18">
        <f>SE.ERRORE(INDICE(Inventario!$B$4:$B$53;CONFRONTA(B88;Inventario!$A$4:$A$53;0));"-")</f>
        <v/>
      </c>
      <c r="D88" s="16" t="inlineStr">
        <is>
          <t>Trasferimento</t>
        </is>
      </c>
      <c r="E88" s="16" t="n">
        <v>21</v>
      </c>
      <c r="F88" s="18" t="inlineStr">
        <is>
          <t>Vendita</t>
        </is>
      </c>
      <c r="G88" s="16" t="inlineStr">
        <is>
          <t>DOC3381</t>
        </is>
      </c>
      <c r="H88" s="16" t="inlineStr">
        <is>
          <t>Mario Rossi</t>
        </is>
      </c>
      <c r="I88" s="18" t="inlineStr"/>
    </row>
    <row r="89">
      <c r="A89" s="13" t="n">
        <v>45991.75176439065</v>
      </c>
      <c r="B89" s="14" t="inlineStr">
        <is>
          <t>MAG1006</t>
        </is>
      </c>
      <c r="C89" s="20">
        <f>SE.ERRORE(INDICE(Inventario!$B$4:$B$53;CONFRONTA(B89;Inventario!$A$4:$A$53;0));"-")</f>
        <v/>
      </c>
      <c r="D89" s="14" t="inlineStr">
        <is>
          <t>Scarico</t>
        </is>
      </c>
      <c r="E89" s="14" t="n">
        <v>-11</v>
      </c>
      <c r="F89" s="20" t="inlineStr">
        <is>
          <t>Reso Cliente</t>
        </is>
      </c>
      <c r="G89" s="14" t="inlineStr">
        <is>
          <t>DOC3079</t>
        </is>
      </c>
      <c r="H89" s="14" t="inlineStr">
        <is>
          <t>Anna Neri</t>
        </is>
      </c>
      <c r="I89" s="20" t="inlineStr"/>
    </row>
    <row r="90">
      <c r="A90" s="15" t="n">
        <v>45991.75176439065</v>
      </c>
      <c r="B90" s="16" t="inlineStr">
        <is>
          <t>MAG1014</t>
        </is>
      </c>
      <c r="C90" s="18">
        <f>SE.ERRORE(INDICE(Inventario!$B$4:$B$53;CONFRONTA(B90;Inventario!$A$4:$A$53;0));"-")</f>
        <v/>
      </c>
      <c r="D90" s="16" t="inlineStr">
        <is>
          <t>Trasferimento</t>
        </is>
      </c>
      <c r="E90" s="16" t="n">
        <v>3</v>
      </c>
      <c r="F90" s="18" t="inlineStr">
        <is>
          <t>Inventario</t>
        </is>
      </c>
      <c r="G90" s="16" t="inlineStr">
        <is>
          <t>DOC8318</t>
        </is>
      </c>
      <c r="H90" s="16" t="inlineStr">
        <is>
          <t>Giuseppe Verdi</t>
        </is>
      </c>
      <c r="I90" s="18" t="inlineStr"/>
    </row>
    <row r="91">
      <c r="A91" s="13" t="n">
        <v>46003.75176439065</v>
      </c>
      <c r="B91" s="14" t="inlineStr">
        <is>
          <t>MAG1049</t>
        </is>
      </c>
      <c r="C91" s="20">
        <f>SE.ERRORE(INDICE(Inventario!$B$4:$B$53;CONFRONTA(B91;Inventario!$A$4:$A$53;0));"-")</f>
        <v/>
      </c>
      <c r="D91" s="14" t="inlineStr">
        <is>
          <t>Carico</t>
        </is>
      </c>
      <c r="E91" s="14" t="n">
        <v>50</v>
      </c>
      <c r="F91" s="20" t="inlineStr">
        <is>
          <t>Inventario</t>
        </is>
      </c>
      <c r="G91" s="14" t="inlineStr">
        <is>
          <t>DOC8377</t>
        </is>
      </c>
      <c r="H91" s="14" t="inlineStr">
        <is>
          <t>Laura Bianchi</t>
        </is>
      </c>
      <c r="I91" s="20" t="inlineStr"/>
    </row>
    <row r="92">
      <c r="A92" s="15" t="n">
        <v>45990.75176439065</v>
      </c>
      <c r="B92" s="16" t="inlineStr">
        <is>
          <t>MAG1006</t>
        </is>
      </c>
      <c r="C92" s="18">
        <f>SE.ERRORE(INDICE(Inventario!$B$4:$B$53;CONFRONTA(B92;Inventario!$A$4:$A$53;0));"-")</f>
        <v/>
      </c>
      <c r="D92" s="16" t="inlineStr">
        <is>
          <t>Scarico</t>
        </is>
      </c>
      <c r="E92" s="16" t="n">
        <v>-18</v>
      </c>
      <c r="F92" s="18" t="inlineStr">
        <is>
          <t>Acquisto</t>
        </is>
      </c>
      <c r="G92" s="16" t="inlineStr">
        <is>
          <t>DOC8077</t>
        </is>
      </c>
      <c r="H92" s="16" t="inlineStr">
        <is>
          <t>Mario Rossi</t>
        </is>
      </c>
      <c r="I92" s="18" t="inlineStr"/>
    </row>
    <row r="93">
      <c r="A93" s="13" t="n">
        <v>45989.75176439065</v>
      </c>
      <c r="B93" s="14" t="inlineStr">
        <is>
          <t>MAG1043</t>
        </is>
      </c>
      <c r="C93" s="20">
        <f>SE.ERRORE(INDICE(Inventario!$B$4:$B$53;CONFRONTA(B93;Inventario!$A$4:$A$53;0));"-")</f>
        <v/>
      </c>
      <c r="D93" s="14" t="inlineStr">
        <is>
          <t>Carico</t>
        </is>
      </c>
      <c r="E93" s="14" t="n">
        <v>22</v>
      </c>
      <c r="F93" s="20" t="inlineStr">
        <is>
          <t>Promozione</t>
        </is>
      </c>
      <c r="G93" s="14" t="inlineStr">
        <is>
          <t>DOC5045</t>
        </is>
      </c>
      <c r="H93" s="14" t="inlineStr">
        <is>
          <t>Giuseppe Verdi</t>
        </is>
      </c>
      <c r="I93" s="20" t="inlineStr"/>
    </row>
    <row r="94">
      <c r="A94" s="15" t="n">
        <v>45992.75176439065</v>
      </c>
      <c r="B94" s="16" t="inlineStr">
        <is>
          <t>MAG1048</t>
        </is>
      </c>
      <c r="C94" s="18">
        <f>SE.ERRORE(INDICE(Inventario!$B$4:$B$53;CONFRONTA(B94;Inventario!$A$4:$A$53;0));"-")</f>
        <v/>
      </c>
      <c r="D94" s="16" t="inlineStr">
        <is>
          <t>Trasferimento</t>
        </is>
      </c>
      <c r="E94" s="16" t="n">
        <v>48</v>
      </c>
      <c r="F94" s="18" t="inlineStr">
        <is>
          <t>Inventario</t>
        </is>
      </c>
      <c r="G94" s="16" t="inlineStr">
        <is>
          <t>DOC6874</t>
        </is>
      </c>
      <c r="H94" s="16" t="inlineStr">
        <is>
          <t>Laura Bianchi</t>
        </is>
      </c>
      <c r="I94" s="18" t="inlineStr"/>
    </row>
    <row r="95">
      <c r="A95" s="13" t="n">
        <v>45962.75176439065</v>
      </c>
      <c r="B95" s="14" t="inlineStr">
        <is>
          <t>MAG1025</t>
        </is>
      </c>
      <c r="C95" s="20">
        <f>SE.ERRORE(INDICE(Inventario!$B$4:$B$53;CONFRONTA(B95;Inventario!$A$4:$A$53;0));"-")</f>
        <v/>
      </c>
      <c r="D95" s="14" t="inlineStr">
        <is>
          <t>Trasferimento</t>
        </is>
      </c>
      <c r="E95" s="14" t="n">
        <v>41</v>
      </c>
      <c r="F95" s="20" t="inlineStr">
        <is>
          <t>Promozione</t>
        </is>
      </c>
      <c r="G95" s="14" t="inlineStr">
        <is>
          <t>DOC6873</t>
        </is>
      </c>
      <c r="H95" s="14" t="inlineStr">
        <is>
          <t>Giuseppe Verdi</t>
        </is>
      </c>
      <c r="I95" s="20" t="inlineStr"/>
    </row>
    <row r="96">
      <c r="A96" s="15" t="n">
        <v>45968.75176439065</v>
      </c>
      <c r="B96" s="16" t="inlineStr">
        <is>
          <t>MAG1023</t>
        </is>
      </c>
      <c r="C96" s="18">
        <f>SE.ERRORE(INDICE(Inventario!$B$4:$B$53;CONFRONTA(B96;Inventario!$A$4:$A$53;0));"-")</f>
        <v/>
      </c>
      <c r="D96" s="16" t="inlineStr">
        <is>
          <t>Trasferimento</t>
        </is>
      </c>
      <c r="E96" s="16" t="n">
        <v>41</v>
      </c>
      <c r="F96" s="18" t="inlineStr">
        <is>
          <t>Reso Cliente</t>
        </is>
      </c>
      <c r="G96" s="16" t="inlineStr">
        <is>
          <t>DOC3155</t>
        </is>
      </c>
      <c r="H96" s="16" t="inlineStr">
        <is>
          <t>Anna Neri</t>
        </is>
      </c>
      <c r="I96" s="18" t="inlineStr"/>
    </row>
    <row r="97">
      <c r="A97" s="13" t="n">
        <v>46013.75176439065</v>
      </c>
      <c r="B97" s="14" t="inlineStr">
        <is>
          <t>MAG1038</t>
        </is>
      </c>
      <c r="C97" s="20">
        <f>SE.ERRORE(INDICE(Inventario!$B$4:$B$53;CONFRONTA(B97;Inventario!$A$4:$A$53;0));"-")</f>
        <v/>
      </c>
      <c r="D97" s="14" t="inlineStr">
        <is>
          <t>Reso</t>
        </is>
      </c>
      <c r="E97" s="14" t="n">
        <v>-44</v>
      </c>
      <c r="F97" s="20" t="inlineStr">
        <is>
          <t>Reso Cliente</t>
        </is>
      </c>
      <c r="G97" s="14" t="inlineStr">
        <is>
          <t>DOC6109</t>
        </is>
      </c>
      <c r="H97" s="14" t="inlineStr">
        <is>
          <t>Mario Rossi</t>
        </is>
      </c>
      <c r="I97" s="20" t="inlineStr"/>
    </row>
    <row r="98">
      <c r="A98" s="15" t="n">
        <v>46007.75176439065</v>
      </c>
      <c r="B98" s="16" t="inlineStr">
        <is>
          <t>MAG1042</t>
        </is>
      </c>
      <c r="C98" s="18">
        <f>SE.ERRORE(INDICE(Inventario!$B$4:$B$53;CONFRONTA(B98;Inventario!$A$4:$A$53;0));"-")</f>
        <v/>
      </c>
      <c r="D98" s="16" t="inlineStr">
        <is>
          <t>Scarico</t>
        </is>
      </c>
      <c r="E98" s="16" t="n">
        <v>-36</v>
      </c>
      <c r="F98" s="18" t="inlineStr">
        <is>
          <t>Acquisto</t>
        </is>
      </c>
      <c r="G98" s="16" t="inlineStr">
        <is>
          <t>DOC1139</t>
        </is>
      </c>
      <c r="H98" s="16" t="inlineStr">
        <is>
          <t>Mario Rossi</t>
        </is>
      </c>
      <c r="I98" s="18" t="inlineStr"/>
    </row>
    <row r="99">
      <c r="A99" s="13" t="n">
        <v>45996.75176439065</v>
      </c>
      <c r="B99" s="14" t="inlineStr">
        <is>
          <t>MAG1042</t>
        </is>
      </c>
      <c r="C99" s="20">
        <f>SE.ERRORE(INDICE(Inventario!$B$4:$B$53;CONFRONTA(B99;Inventario!$A$4:$A$53;0));"-")</f>
        <v/>
      </c>
      <c r="D99" s="14" t="inlineStr">
        <is>
          <t>Carico</t>
        </is>
      </c>
      <c r="E99" s="14" t="n">
        <v>32</v>
      </c>
      <c r="F99" s="20" t="inlineStr">
        <is>
          <t>Reso Fornitore</t>
        </is>
      </c>
      <c r="G99" s="14" t="inlineStr">
        <is>
          <t>DOC2836</t>
        </is>
      </c>
      <c r="H99" s="14" t="inlineStr">
        <is>
          <t>Laura Bianchi</t>
        </is>
      </c>
      <c r="I99" s="20" t="inlineStr"/>
    </row>
    <row r="100">
      <c r="A100" s="15" t="n">
        <v>45945.75176439065</v>
      </c>
      <c r="B100" s="16" t="inlineStr">
        <is>
          <t>MAG1042</t>
        </is>
      </c>
      <c r="C100" s="18">
        <f>SE.ERRORE(INDICE(Inventario!$B$4:$B$53;CONFRONTA(B100;Inventario!$A$4:$A$53;0));"-")</f>
        <v/>
      </c>
      <c r="D100" s="16" t="inlineStr">
        <is>
          <t>Reso</t>
        </is>
      </c>
      <c r="E100" s="16" t="n">
        <v>-13</v>
      </c>
      <c r="F100" s="18" t="inlineStr">
        <is>
          <t>Reso Cliente</t>
        </is>
      </c>
      <c r="G100" s="16" t="inlineStr">
        <is>
          <t>DOC7070</t>
        </is>
      </c>
      <c r="H100" s="16" t="inlineStr">
        <is>
          <t>Giuseppe Verdi</t>
        </is>
      </c>
      <c r="I100" s="18" t="inlineStr"/>
    </row>
    <row r="101">
      <c r="A101" s="13" t="n">
        <v>46011.75176439065</v>
      </c>
      <c r="B101" s="14" t="inlineStr">
        <is>
          <t>MAG1012</t>
        </is>
      </c>
      <c r="C101" s="20">
        <f>SE.ERRORE(INDICE(Inventario!$B$4:$B$53;CONFRONTA(B101;Inventario!$A$4:$A$53;0));"-")</f>
        <v/>
      </c>
      <c r="D101" s="14" t="inlineStr">
        <is>
          <t>Reso</t>
        </is>
      </c>
      <c r="E101" s="14" t="n">
        <v>-27</v>
      </c>
      <c r="F101" s="20" t="inlineStr">
        <is>
          <t>Acquisto</t>
        </is>
      </c>
      <c r="G101" s="14" t="inlineStr">
        <is>
          <t>DOC1987</t>
        </is>
      </c>
      <c r="H101" s="14" t="inlineStr">
        <is>
          <t>Anna Neri</t>
        </is>
      </c>
      <c r="I101" s="20" t="inlineStr"/>
    </row>
    <row r="102">
      <c r="A102" s="15" t="n">
        <v>46007.75176439065</v>
      </c>
      <c r="B102" s="16" t="inlineStr">
        <is>
          <t>MAG1010</t>
        </is>
      </c>
      <c r="C102" s="18">
        <f>SE.ERRORE(INDICE(Inventario!$B$4:$B$53;CONFRONTA(B102;Inventario!$A$4:$A$53;0));"-")</f>
        <v/>
      </c>
      <c r="D102" s="16" t="inlineStr">
        <is>
          <t>Trasferimento</t>
        </is>
      </c>
      <c r="E102" s="16" t="n">
        <v>20</v>
      </c>
      <c r="F102" s="18" t="inlineStr">
        <is>
          <t>Vendita</t>
        </is>
      </c>
      <c r="G102" s="16" t="inlineStr">
        <is>
          <t>DOC8824</t>
        </is>
      </c>
      <c r="H102" s="16" t="inlineStr">
        <is>
          <t>Laura Bianchi</t>
        </is>
      </c>
      <c r="I102" s="18" t="inlineStr"/>
    </row>
    <row r="103">
      <c r="A103" s="13" t="n">
        <v>45946.75176439065</v>
      </c>
      <c r="B103" s="14" t="inlineStr">
        <is>
          <t>MAG1041</t>
        </is>
      </c>
      <c r="C103" s="20">
        <f>SE.ERRORE(INDICE(Inventario!$B$4:$B$53;CONFRONTA(B103;Inventario!$A$4:$A$53;0));"-")</f>
        <v/>
      </c>
      <c r="D103" s="14" t="inlineStr">
        <is>
          <t>Trasferimento</t>
        </is>
      </c>
      <c r="E103" s="14" t="n">
        <v>36</v>
      </c>
      <c r="F103" s="20" t="inlineStr">
        <is>
          <t>Inventario</t>
        </is>
      </c>
      <c r="G103" s="14" t="inlineStr">
        <is>
          <t>DOC5283</t>
        </is>
      </c>
      <c r="H103" s="14" t="inlineStr">
        <is>
          <t>Mario Rossi</t>
        </is>
      </c>
      <c r="I103" s="20" t="inlineStr"/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7" t="inlineStr">
        <is>
          <t>ANAGRAFICA FORNITORI</t>
        </is>
      </c>
    </row>
    <row r="3">
      <c r="A3" s="12" t="inlineStr">
        <is>
          <t>Codice</t>
        </is>
      </c>
      <c r="B3" s="12" t="inlineStr">
        <is>
          <t>Ragione Sociale</t>
        </is>
      </c>
      <c r="C3" s="12" t="inlineStr">
        <is>
          <t>Categoria</t>
        </is>
      </c>
      <c r="D3" s="12" t="inlineStr">
        <is>
          <t>Email</t>
        </is>
      </c>
      <c r="E3" s="12" t="inlineStr">
        <is>
          <t>Telefono</t>
        </is>
      </c>
      <c r="F3" s="12" t="inlineStr">
        <is>
          <t>Note</t>
        </is>
      </c>
    </row>
    <row r="4">
      <c r="A4" s="16" t="inlineStr">
        <is>
          <t>FOR100</t>
        </is>
      </c>
      <c r="B4" s="18" t="inlineStr">
        <is>
          <t>TechSupply Italia</t>
        </is>
      </c>
      <c r="C4" s="16" t="inlineStr">
        <is>
          <t>Elettronica</t>
        </is>
      </c>
      <c r="D4" s="18" t="inlineStr">
        <is>
          <t>info@techsupply.it</t>
        </is>
      </c>
      <c r="E4" s="16" t="inlineStr">
        <is>
          <t>02-1234567</t>
        </is>
      </c>
      <c r="F4" s="18" t="inlineStr">
        <is>
          <t>Fornitore affidabile</t>
        </is>
      </c>
    </row>
    <row r="5">
      <c r="A5" s="14" t="inlineStr">
        <is>
          <t>FOR101</t>
        </is>
      </c>
      <c r="B5" s="20" t="inlineStr">
        <is>
          <t>Fashion Group</t>
        </is>
      </c>
      <c r="C5" s="14" t="inlineStr">
        <is>
          <t>Abbigliamento</t>
        </is>
      </c>
      <c r="D5" s="20" t="inlineStr">
        <is>
          <t>ordini@fashiongroup.it</t>
        </is>
      </c>
      <c r="E5" s="14" t="inlineStr">
        <is>
          <t>06-7654321</t>
        </is>
      </c>
      <c r="F5" s="20" t="inlineStr">
        <is>
          <t>Fornitore affidabile</t>
        </is>
      </c>
    </row>
    <row r="6">
      <c r="A6" s="16" t="inlineStr">
        <is>
          <t>FOR102</t>
        </is>
      </c>
      <c r="B6" s="18" t="inlineStr">
        <is>
          <t>AlimentiPro</t>
        </is>
      </c>
      <c r="C6" s="16" t="inlineStr">
        <is>
          <t>Alimentari</t>
        </is>
      </c>
      <c r="D6" s="18" t="inlineStr">
        <is>
          <t>vendite@alimentipro.it</t>
        </is>
      </c>
      <c r="E6" s="16" t="inlineStr">
        <is>
          <t>051-9876543</t>
        </is>
      </c>
      <c r="F6" s="18" t="inlineStr">
        <is>
          <t>Fornitore affidabile</t>
        </is>
      </c>
    </row>
    <row r="7">
      <c r="A7" s="14" t="inlineStr">
        <is>
          <t>FOR103</t>
        </is>
      </c>
      <c r="B7" s="20" t="inlineStr">
        <is>
          <t>Casa &amp; Comfort</t>
        </is>
      </c>
      <c r="C7" s="14" t="inlineStr">
        <is>
          <t>Casalinghi</t>
        </is>
      </c>
      <c r="D7" s="20" t="inlineStr">
        <is>
          <t>info@casacomfort.it</t>
        </is>
      </c>
      <c r="E7" s="14" t="inlineStr">
        <is>
          <t>02-5556789</t>
        </is>
      </c>
      <c r="F7" s="20" t="inlineStr">
        <is>
          <t>Fornitore affidabile</t>
        </is>
      </c>
    </row>
    <row r="8">
      <c r="A8" s="16" t="inlineStr">
        <is>
          <t>FOR104</t>
        </is>
      </c>
      <c r="B8" s="18" t="inlineStr">
        <is>
          <t>Office Solutions</t>
        </is>
      </c>
      <c r="C8" s="16" t="inlineStr">
        <is>
          <t>Ufficio</t>
        </is>
      </c>
      <c r="D8" s="18" t="inlineStr">
        <is>
          <t>support@officesol.it</t>
        </is>
      </c>
      <c r="E8" s="16" t="inlineStr">
        <is>
          <t>06-3334567</t>
        </is>
      </c>
      <c r="F8" s="18" t="inlineStr">
        <is>
          <t>Fornitore affidabile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7" t="inlineStr">
        <is>
          <t>ORDINI FORNITORI</t>
        </is>
      </c>
    </row>
    <row r="3">
      <c r="A3" s="12" t="inlineStr">
        <is>
          <t>N. Ordine</t>
        </is>
      </c>
      <c r="B3" s="12" t="inlineStr">
        <is>
          <t>Data Ordine</t>
        </is>
      </c>
      <c r="C3" s="12" t="inlineStr">
        <is>
          <t>Fornitore</t>
        </is>
      </c>
      <c r="D3" s="12" t="inlineStr">
        <is>
          <t>Prodotto</t>
        </is>
      </c>
      <c r="E3" s="12" t="inlineStr">
        <is>
          <t>Quantità</t>
        </is>
      </c>
      <c r="F3" s="12" t="inlineStr">
        <is>
          <t>Prezzo</t>
        </is>
      </c>
      <c r="G3" s="12" t="inlineStr">
        <is>
          <t>Totale</t>
        </is>
      </c>
      <c r="H3" s="12" t="inlineStr">
        <is>
          <t>Stato</t>
        </is>
      </c>
    </row>
    <row r="4">
      <c r="A4" s="16" t="inlineStr">
        <is>
          <t>ORD2000</t>
        </is>
      </c>
      <c r="B4" s="15" t="n">
        <v>46011.75176467404</v>
      </c>
      <c r="C4" s="18" t="inlineStr">
        <is>
          <t>Fashion Group</t>
        </is>
      </c>
      <c r="D4" s="18" t="inlineStr">
        <is>
          <t>Vari articoli</t>
        </is>
      </c>
      <c r="E4" s="16" t="n">
        <v>227</v>
      </c>
      <c r="F4" s="19" t="n">
        <v>3296.64</v>
      </c>
      <c r="G4" s="19">
        <f>E4*F4</f>
        <v/>
      </c>
      <c r="H4" s="16" t="inlineStr">
        <is>
          <t>Annullato</t>
        </is>
      </c>
    </row>
    <row r="5">
      <c r="A5" s="14" t="inlineStr">
        <is>
          <t>ORD2001</t>
        </is>
      </c>
      <c r="B5" s="13" t="n">
        <v>45985.75176467689</v>
      </c>
      <c r="C5" s="20" t="inlineStr">
        <is>
          <t>TechSupply Italia</t>
        </is>
      </c>
      <c r="D5" s="20" t="inlineStr">
        <is>
          <t>Vari articoli</t>
        </is>
      </c>
      <c r="E5" s="14" t="n">
        <v>376</v>
      </c>
      <c r="F5" s="21" t="n">
        <v>418.39</v>
      </c>
      <c r="G5" s="21">
        <f>E5*F5</f>
        <v/>
      </c>
      <c r="H5" s="14" t="inlineStr">
        <is>
          <t>In Transito</t>
        </is>
      </c>
    </row>
    <row r="6">
      <c r="A6" s="16" t="inlineStr">
        <is>
          <t>ORD2002</t>
        </is>
      </c>
      <c r="B6" s="15" t="n">
        <v>46012.75176467891</v>
      </c>
      <c r="C6" s="18" t="inlineStr">
        <is>
          <t>Office Solutions</t>
        </is>
      </c>
      <c r="D6" s="18" t="inlineStr">
        <is>
          <t>Vari articoli</t>
        </is>
      </c>
      <c r="E6" s="16" t="n">
        <v>453</v>
      </c>
      <c r="F6" s="19" t="n">
        <v>484.84</v>
      </c>
      <c r="G6" s="19">
        <f>E6*F6</f>
        <v/>
      </c>
      <c r="H6" s="16" t="inlineStr">
        <is>
          <t>Ricevuto</t>
        </is>
      </c>
    </row>
    <row r="7">
      <c r="A7" s="14" t="inlineStr">
        <is>
          <t>ORD2003</t>
        </is>
      </c>
      <c r="B7" s="13" t="n">
        <v>45990.75176468131</v>
      </c>
      <c r="C7" s="20" t="inlineStr">
        <is>
          <t>Casa &amp; Comfort</t>
        </is>
      </c>
      <c r="D7" s="20" t="inlineStr">
        <is>
          <t>Vari articoli</t>
        </is>
      </c>
      <c r="E7" s="14" t="n">
        <v>483</v>
      </c>
      <c r="F7" s="21" t="n">
        <v>327.96</v>
      </c>
      <c r="G7" s="21">
        <f>E7*F7</f>
        <v/>
      </c>
      <c r="H7" s="14" t="inlineStr">
        <is>
          <t>Annullato</t>
        </is>
      </c>
    </row>
    <row r="8">
      <c r="A8" s="16" t="inlineStr">
        <is>
          <t>ORD2004</t>
        </is>
      </c>
      <c r="B8" s="15" t="n">
        <v>45979.75176468355</v>
      </c>
      <c r="C8" s="18" t="inlineStr">
        <is>
          <t>AlimentiPro</t>
        </is>
      </c>
      <c r="D8" s="18" t="inlineStr">
        <is>
          <t>Vari articoli</t>
        </is>
      </c>
      <c r="E8" s="16" t="n">
        <v>404</v>
      </c>
      <c r="F8" s="19" t="n">
        <v>4528.04</v>
      </c>
      <c r="G8" s="19">
        <f>E8*F8</f>
        <v/>
      </c>
      <c r="H8" s="16" t="inlineStr">
        <is>
          <t>Annullato</t>
        </is>
      </c>
    </row>
    <row r="9">
      <c r="A9" s="14" t="inlineStr">
        <is>
          <t>ORD2005</t>
        </is>
      </c>
      <c r="B9" s="13" t="n">
        <v>45991.75176468603</v>
      </c>
      <c r="C9" s="20" t="inlineStr">
        <is>
          <t>Fashion Group</t>
        </is>
      </c>
      <c r="D9" s="20" t="inlineStr">
        <is>
          <t>Vari articoli</t>
        </is>
      </c>
      <c r="E9" s="14" t="n">
        <v>342</v>
      </c>
      <c r="F9" s="21" t="n">
        <v>1114.56</v>
      </c>
      <c r="G9" s="21">
        <f>E9*F9</f>
        <v/>
      </c>
      <c r="H9" s="14" t="inlineStr">
        <is>
          <t>Annullato</t>
        </is>
      </c>
    </row>
    <row r="10">
      <c r="A10" s="16" t="inlineStr">
        <is>
          <t>ORD2006</t>
        </is>
      </c>
      <c r="B10" s="15" t="n">
        <v>45979.75176468799</v>
      </c>
      <c r="C10" s="18" t="inlineStr">
        <is>
          <t>Fashion Group</t>
        </is>
      </c>
      <c r="D10" s="18" t="inlineStr">
        <is>
          <t>Vari articoli</t>
        </is>
      </c>
      <c r="E10" s="16" t="n">
        <v>441</v>
      </c>
      <c r="F10" s="19" t="n">
        <v>2640.54</v>
      </c>
      <c r="G10" s="19">
        <f>E10*F10</f>
        <v/>
      </c>
      <c r="H10" s="16" t="inlineStr">
        <is>
          <t>Ordinato</t>
        </is>
      </c>
    </row>
    <row r="11">
      <c r="A11" s="14" t="inlineStr">
        <is>
          <t>ORD2007</t>
        </is>
      </c>
      <c r="B11" s="13" t="n">
        <v>46021.75176469038</v>
      </c>
      <c r="C11" s="20" t="inlineStr">
        <is>
          <t>AlimentiPro</t>
        </is>
      </c>
      <c r="D11" s="20" t="inlineStr">
        <is>
          <t>Vari articoli</t>
        </is>
      </c>
      <c r="E11" s="14" t="n">
        <v>181</v>
      </c>
      <c r="F11" s="21" t="n">
        <v>566.5</v>
      </c>
      <c r="G11" s="21">
        <f>E11*F11</f>
        <v/>
      </c>
      <c r="H11" s="14" t="inlineStr">
        <is>
          <t>Ordinato</t>
        </is>
      </c>
    </row>
    <row r="12">
      <c r="A12" s="16" t="inlineStr">
        <is>
          <t>ORD2008</t>
        </is>
      </c>
      <c r="B12" s="15" t="n">
        <v>45972.75176469271</v>
      </c>
      <c r="C12" s="18" t="inlineStr">
        <is>
          <t>Office Solutions</t>
        </is>
      </c>
      <c r="D12" s="18" t="inlineStr">
        <is>
          <t>Vari articoli</t>
        </is>
      </c>
      <c r="E12" s="16" t="n">
        <v>127</v>
      </c>
      <c r="F12" s="19" t="n">
        <v>2658.14</v>
      </c>
      <c r="G12" s="19">
        <f>E12*F12</f>
        <v/>
      </c>
      <c r="H12" s="16" t="inlineStr">
        <is>
          <t>In Transito</t>
        </is>
      </c>
    </row>
    <row r="13">
      <c r="A13" s="14" t="inlineStr">
        <is>
          <t>ORD2009</t>
        </is>
      </c>
      <c r="B13" s="13" t="n">
        <v>46015.75176469541</v>
      </c>
      <c r="C13" s="20" t="inlineStr">
        <is>
          <t>AlimentiPro</t>
        </is>
      </c>
      <c r="D13" s="20" t="inlineStr">
        <is>
          <t>Vari articoli</t>
        </is>
      </c>
      <c r="E13" s="14" t="n">
        <v>71</v>
      </c>
      <c r="F13" s="21" t="n">
        <v>611.04</v>
      </c>
      <c r="G13" s="21">
        <f>E13*F13</f>
        <v/>
      </c>
      <c r="H13" s="14" t="inlineStr">
        <is>
          <t>Annullato</t>
        </is>
      </c>
    </row>
    <row r="14">
      <c r="A14" s="16" t="inlineStr">
        <is>
          <t>ORD2010</t>
        </is>
      </c>
      <c r="B14" s="15" t="n">
        <v>45976.75176469747</v>
      </c>
      <c r="C14" s="18" t="inlineStr">
        <is>
          <t>Office Solutions</t>
        </is>
      </c>
      <c r="D14" s="18" t="inlineStr">
        <is>
          <t>Vari articoli</t>
        </is>
      </c>
      <c r="E14" s="16" t="n">
        <v>295</v>
      </c>
      <c r="F14" s="19" t="n">
        <v>2732.89</v>
      </c>
      <c r="G14" s="19">
        <f>E14*F14</f>
        <v/>
      </c>
      <c r="H14" s="16" t="inlineStr">
        <is>
          <t>Ordinato</t>
        </is>
      </c>
    </row>
    <row r="15">
      <c r="A15" s="14" t="inlineStr">
        <is>
          <t>ORD2011</t>
        </is>
      </c>
      <c r="B15" s="13" t="n">
        <v>46030.75176469994</v>
      </c>
      <c r="C15" s="20" t="inlineStr">
        <is>
          <t>TechSupply Italia</t>
        </is>
      </c>
      <c r="D15" s="20" t="inlineStr">
        <is>
          <t>Vari articoli</t>
        </is>
      </c>
      <c r="E15" s="14" t="n">
        <v>255</v>
      </c>
      <c r="F15" s="21" t="n">
        <v>2010.72</v>
      </c>
      <c r="G15" s="21">
        <f>E15*F15</f>
        <v/>
      </c>
      <c r="H15" s="14" t="inlineStr">
        <is>
          <t>In Transito</t>
        </is>
      </c>
    </row>
    <row r="16">
      <c r="A16" s="16" t="inlineStr">
        <is>
          <t>ORD2012</t>
        </is>
      </c>
      <c r="B16" s="15" t="n">
        <v>45972.7517647019</v>
      </c>
      <c r="C16" s="18" t="inlineStr">
        <is>
          <t>TechSupply Italia</t>
        </is>
      </c>
      <c r="D16" s="18" t="inlineStr">
        <is>
          <t>Vari articoli</t>
        </is>
      </c>
      <c r="E16" s="16" t="n">
        <v>125</v>
      </c>
      <c r="F16" s="19" t="n">
        <v>522.41</v>
      </c>
      <c r="G16" s="19">
        <f>E16*F16</f>
        <v/>
      </c>
      <c r="H16" s="16" t="inlineStr">
        <is>
          <t>Ordinato</t>
        </is>
      </c>
    </row>
    <row r="17">
      <c r="A17" s="14" t="inlineStr">
        <is>
          <t>ORD2013</t>
        </is>
      </c>
      <c r="B17" s="13" t="n">
        <v>46013.75176470428</v>
      </c>
      <c r="C17" s="20" t="inlineStr">
        <is>
          <t>AlimentiPro</t>
        </is>
      </c>
      <c r="D17" s="20" t="inlineStr">
        <is>
          <t>Vari articoli</t>
        </is>
      </c>
      <c r="E17" s="14" t="n">
        <v>423</v>
      </c>
      <c r="F17" s="21" t="n">
        <v>700.4400000000001</v>
      </c>
      <c r="G17" s="21">
        <f>E17*F17</f>
        <v/>
      </c>
      <c r="H17" s="14" t="inlineStr">
        <is>
          <t>Annullato</t>
        </is>
      </c>
    </row>
    <row r="18">
      <c r="A18" s="16" t="inlineStr">
        <is>
          <t>ORD2014</t>
        </is>
      </c>
      <c r="B18" s="15" t="n">
        <v>45979.75176470621</v>
      </c>
      <c r="C18" s="18" t="inlineStr">
        <is>
          <t>Fashion Group</t>
        </is>
      </c>
      <c r="D18" s="18" t="inlineStr">
        <is>
          <t>Vari articoli</t>
        </is>
      </c>
      <c r="E18" s="16" t="n">
        <v>183</v>
      </c>
      <c r="F18" s="19" t="n">
        <v>3192.52</v>
      </c>
      <c r="G18" s="19">
        <f>E18*F18</f>
        <v/>
      </c>
      <c r="H18" s="16" t="inlineStr">
        <is>
          <t>Ordinato</t>
        </is>
      </c>
    </row>
    <row r="19">
      <c r="A19" s="14" t="inlineStr">
        <is>
          <t>ORD2015</t>
        </is>
      </c>
      <c r="B19" s="13" t="n">
        <v>45992.75176470888</v>
      </c>
      <c r="C19" s="20" t="inlineStr">
        <is>
          <t>Fashion Group</t>
        </is>
      </c>
      <c r="D19" s="20" t="inlineStr">
        <is>
          <t>Vari articoli</t>
        </is>
      </c>
      <c r="E19" s="14" t="n">
        <v>120</v>
      </c>
      <c r="F19" s="21" t="n">
        <v>3016.46</v>
      </c>
      <c r="G19" s="21">
        <f>E19*F19</f>
        <v/>
      </c>
      <c r="H19" s="14" t="inlineStr">
        <is>
          <t>In Transito</t>
        </is>
      </c>
    </row>
    <row r="20">
      <c r="A20" s="16" t="inlineStr">
        <is>
          <t>ORD2016</t>
        </is>
      </c>
      <c r="B20" s="15" t="n">
        <v>45997.75176471095</v>
      </c>
      <c r="C20" s="18" t="inlineStr">
        <is>
          <t>AlimentiPro</t>
        </is>
      </c>
      <c r="D20" s="18" t="inlineStr">
        <is>
          <t>Vari articoli</t>
        </is>
      </c>
      <c r="E20" s="16" t="n">
        <v>335</v>
      </c>
      <c r="F20" s="19" t="n">
        <v>829.65</v>
      </c>
      <c r="G20" s="19">
        <f>E20*F20</f>
        <v/>
      </c>
      <c r="H20" s="16" t="inlineStr">
        <is>
          <t>In Transito</t>
        </is>
      </c>
    </row>
    <row r="21">
      <c r="A21" s="14" t="inlineStr">
        <is>
          <t>ORD2017</t>
        </is>
      </c>
      <c r="B21" s="13" t="n">
        <v>45986.75176471347</v>
      </c>
      <c r="C21" s="20" t="inlineStr">
        <is>
          <t>Casa &amp; Comfort</t>
        </is>
      </c>
      <c r="D21" s="20" t="inlineStr">
        <is>
          <t>Vari articoli</t>
        </is>
      </c>
      <c r="E21" s="14" t="n">
        <v>307</v>
      </c>
      <c r="F21" s="21" t="n">
        <v>2262.61</v>
      </c>
      <c r="G21" s="21">
        <f>E21*F21</f>
        <v/>
      </c>
      <c r="H21" s="14" t="inlineStr">
        <is>
          <t>Ordinato</t>
        </is>
      </c>
    </row>
    <row r="22">
      <c r="A22" s="16" t="inlineStr">
        <is>
          <t>ORD2018</t>
        </is>
      </c>
      <c r="B22" s="15" t="n">
        <v>46020.75176471542</v>
      </c>
      <c r="C22" s="18" t="inlineStr">
        <is>
          <t>TechSupply Italia</t>
        </is>
      </c>
      <c r="D22" s="18" t="inlineStr">
        <is>
          <t>Vari articoli</t>
        </is>
      </c>
      <c r="E22" s="16" t="n">
        <v>158</v>
      </c>
      <c r="F22" s="19" t="n">
        <v>1771.04</v>
      </c>
      <c r="G22" s="19">
        <f>E22*F22</f>
        <v/>
      </c>
      <c r="H22" s="16" t="inlineStr">
        <is>
          <t>Ricevuto</t>
        </is>
      </c>
    </row>
    <row r="23">
      <c r="A23" s="14" t="inlineStr">
        <is>
          <t>ORD2019</t>
        </is>
      </c>
      <c r="B23" s="13" t="n">
        <v>46008.75176471781</v>
      </c>
      <c r="C23" s="20" t="inlineStr">
        <is>
          <t>Casa &amp; Comfort</t>
        </is>
      </c>
      <c r="D23" s="20" t="inlineStr">
        <is>
          <t>Vari articoli</t>
        </is>
      </c>
      <c r="E23" s="14" t="n">
        <v>72</v>
      </c>
      <c r="F23" s="21" t="n">
        <v>2517.34</v>
      </c>
      <c r="G23" s="21">
        <f>E23*F23</f>
        <v/>
      </c>
      <c r="H23" s="14" t="inlineStr">
        <is>
          <t>Annullato</t>
        </is>
      </c>
    </row>
    <row r="24">
      <c r="A24" s="16" t="inlineStr">
        <is>
          <t>ORD2020</t>
        </is>
      </c>
      <c r="B24" s="15" t="n">
        <v>46009.75176471986</v>
      </c>
      <c r="C24" s="18" t="inlineStr">
        <is>
          <t>Office Solutions</t>
        </is>
      </c>
      <c r="D24" s="18" t="inlineStr">
        <is>
          <t>Vari articoli</t>
        </is>
      </c>
      <c r="E24" s="16" t="n">
        <v>486</v>
      </c>
      <c r="F24" s="19" t="n">
        <v>4222.34</v>
      </c>
      <c r="G24" s="19">
        <f>E24*F24</f>
        <v/>
      </c>
      <c r="H24" s="16" t="inlineStr">
        <is>
          <t>In Transito</t>
        </is>
      </c>
    </row>
    <row r="25">
      <c r="A25" s="14" t="inlineStr">
        <is>
          <t>ORD2021</t>
        </is>
      </c>
      <c r="B25" s="13" t="n">
        <v>46019.75176472258</v>
      </c>
      <c r="C25" s="20" t="inlineStr">
        <is>
          <t>Fashion Group</t>
        </is>
      </c>
      <c r="D25" s="20" t="inlineStr">
        <is>
          <t>Vari articoli</t>
        </is>
      </c>
      <c r="E25" s="14" t="n">
        <v>168</v>
      </c>
      <c r="F25" s="21" t="n">
        <v>2459.61</v>
      </c>
      <c r="G25" s="21">
        <f>E25*F25</f>
        <v/>
      </c>
      <c r="H25" s="14" t="inlineStr">
        <is>
          <t>Ricevuto</t>
        </is>
      </c>
    </row>
    <row r="26">
      <c r="A26" s="16" t="inlineStr">
        <is>
          <t>ORD2022</t>
        </is>
      </c>
      <c r="B26" s="15" t="n">
        <v>45985.75176472451</v>
      </c>
      <c r="C26" s="18" t="inlineStr">
        <is>
          <t>TechSupply Italia</t>
        </is>
      </c>
      <c r="D26" s="18" t="inlineStr">
        <is>
          <t>Vari articoli</t>
        </is>
      </c>
      <c r="E26" s="16" t="n">
        <v>387</v>
      </c>
      <c r="F26" s="19" t="n">
        <v>655.25</v>
      </c>
      <c r="G26" s="19">
        <f>E26*F26</f>
        <v/>
      </c>
      <c r="H26" s="16" t="inlineStr">
        <is>
          <t>Annullato</t>
        </is>
      </c>
    </row>
    <row r="27">
      <c r="A27" s="14" t="inlineStr">
        <is>
          <t>ORD2023</t>
        </is>
      </c>
      <c r="B27" s="13" t="n">
        <v>46005.75176472683</v>
      </c>
      <c r="C27" s="20" t="inlineStr">
        <is>
          <t>Fashion Group</t>
        </is>
      </c>
      <c r="D27" s="20" t="inlineStr">
        <is>
          <t>Vari articoli</t>
        </is>
      </c>
      <c r="E27" s="14" t="n">
        <v>189</v>
      </c>
      <c r="F27" s="21" t="n">
        <v>1131.46</v>
      </c>
      <c r="G27" s="21">
        <f>E27*F27</f>
        <v/>
      </c>
      <c r="H27" s="14" t="inlineStr">
        <is>
          <t>Ordinato</t>
        </is>
      </c>
    </row>
    <row r="28">
      <c r="A28" s="16" t="inlineStr">
        <is>
          <t>ORD2024</t>
        </is>
      </c>
      <c r="B28" s="15" t="n">
        <v>46023.75176472905</v>
      </c>
      <c r="C28" s="18" t="inlineStr">
        <is>
          <t>TechSupply Italia</t>
        </is>
      </c>
      <c r="D28" s="18" t="inlineStr">
        <is>
          <t>Vari articoli</t>
        </is>
      </c>
      <c r="E28" s="16" t="n">
        <v>323</v>
      </c>
      <c r="F28" s="19" t="n">
        <v>4502.02</v>
      </c>
      <c r="G28" s="19">
        <f>E28*F28</f>
        <v/>
      </c>
      <c r="H28" s="16" t="inlineStr">
        <is>
          <t>In Transito</t>
        </is>
      </c>
    </row>
    <row r="29">
      <c r="A29" s="14" t="inlineStr">
        <is>
          <t>ORD2025</t>
        </is>
      </c>
      <c r="B29" s="13" t="n">
        <v>45999.75176473154</v>
      </c>
      <c r="C29" s="20" t="inlineStr">
        <is>
          <t>Casa &amp; Comfort</t>
        </is>
      </c>
      <c r="D29" s="20" t="inlineStr">
        <is>
          <t>Vari articoli</t>
        </is>
      </c>
      <c r="E29" s="14" t="n">
        <v>462</v>
      </c>
      <c r="F29" s="21" t="n">
        <v>2573.34</v>
      </c>
      <c r="G29" s="21">
        <f>E29*F29</f>
        <v/>
      </c>
      <c r="H29" s="14" t="inlineStr">
        <is>
          <t>Annullato</t>
        </is>
      </c>
    </row>
    <row r="30">
      <c r="A30" s="16" t="inlineStr">
        <is>
          <t>ORD2026</t>
        </is>
      </c>
      <c r="B30" s="15" t="n">
        <v>45978.7517647339</v>
      </c>
      <c r="C30" s="18" t="inlineStr">
        <is>
          <t>Office Solutions</t>
        </is>
      </c>
      <c r="D30" s="18" t="inlineStr">
        <is>
          <t>Vari articoli</t>
        </is>
      </c>
      <c r="E30" s="16" t="n">
        <v>265</v>
      </c>
      <c r="F30" s="19" t="n">
        <v>578.5700000000001</v>
      </c>
      <c r="G30" s="19">
        <f>E30*F30</f>
        <v/>
      </c>
      <c r="H30" s="16" t="inlineStr">
        <is>
          <t>Annullato</t>
        </is>
      </c>
    </row>
    <row r="31">
      <c r="A31" s="14" t="inlineStr">
        <is>
          <t>ORD2027</t>
        </is>
      </c>
      <c r="B31" s="13" t="n">
        <v>45993.7517647364</v>
      </c>
      <c r="C31" s="20" t="inlineStr">
        <is>
          <t>AlimentiPro</t>
        </is>
      </c>
      <c r="D31" s="20" t="inlineStr">
        <is>
          <t>Vari articoli</t>
        </is>
      </c>
      <c r="E31" s="14" t="n">
        <v>248</v>
      </c>
      <c r="F31" s="21" t="n">
        <v>4287.24</v>
      </c>
      <c r="G31" s="21">
        <f>E31*F31</f>
        <v/>
      </c>
      <c r="H31" s="14" t="inlineStr">
        <is>
          <t>In Transito</t>
        </is>
      </c>
    </row>
    <row r="32">
      <c r="A32" s="16" t="inlineStr">
        <is>
          <t>ORD2028</t>
        </is>
      </c>
      <c r="B32" s="15" t="n">
        <v>45993.75176473831</v>
      </c>
      <c r="C32" s="18" t="inlineStr">
        <is>
          <t>Fashion Group</t>
        </is>
      </c>
      <c r="D32" s="18" t="inlineStr">
        <is>
          <t>Vari articoli</t>
        </is>
      </c>
      <c r="E32" s="16" t="n">
        <v>266</v>
      </c>
      <c r="F32" s="19" t="n">
        <v>1002.57</v>
      </c>
      <c r="G32" s="19">
        <f>E32*F32</f>
        <v/>
      </c>
      <c r="H32" s="16" t="inlineStr">
        <is>
          <t>Ricevuto</t>
        </is>
      </c>
    </row>
    <row r="33">
      <c r="A33" s="14" t="inlineStr">
        <is>
          <t>ORD2029</t>
        </is>
      </c>
      <c r="B33" s="13" t="n">
        <v>46030.75176474071</v>
      </c>
      <c r="C33" s="20" t="inlineStr">
        <is>
          <t>Casa &amp; Comfort</t>
        </is>
      </c>
      <c r="D33" s="20" t="inlineStr">
        <is>
          <t>Vari articoli</t>
        </is>
      </c>
      <c r="E33" s="14" t="n">
        <v>233</v>
      </c>
      <c r="F33" s="21" t="n">
        <v>4032.49</v>
      </c>
      <c r="G33" s="21">
        <f>E33*F33</f>
        <v/>
      </c>
      <c r="H33" s="14" t="inlineStr">
        <is>
          <t>Annullato</t>
        </is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>
      <c r="A1" s="17" t="inlineStr">
        <is>
          <t>REPORT MAGAZZINO</t>
        </is>
      </c>
    </row>
    <row r="3">
      <c r="A3" s="11" t="inlineStr">
        <is>
          <t>RIEPILOGO PER CATEGORIA</t>
        </is>
      </c>
    </row>
    <row r="4">
      <c r="A4" s="22" t="inlineStr">
        <is>
          <t>Categoria</t>
        </is>
      </c>
      <c r="B4" s="22" t="inlineStr">
        <is>
          <t>N. Prodotti</t>
        </is>
      </c>
      <c r="C4" s="22" t="inlineStr">
        <is>
          <t>Quantità Totale</t>
        </is>
      </c>
      <c r="D4" s="22" t="inlineStr">
        <is>
          <t>Valore Totale</t>
        </is>
      </c>
    </row>
    <row r="5">
      <c r="A5" s="14" t="inlineStr">
        <is>
          <t>Elettronica</t>
        </is>
      </c>
      <c r="B5" s="14">
        <f>CONTA.SE(Inventario!$C$4:$C$53;"Elettronica")</f>
        <v/>
      </c>
      <c r="C5" s="14">
        <f>SOMMA.SE(Inventario!$C$4:$C$53;"Elettronica";Inventario!$D$4:$D$53)</f>
        <v/>
      </c>
      <c r="D5" s="23">
        <f>SOMMA.SE(Inventario!$C$4:$C$53;"Elettronica";Inventario!$G$4:$G$53)</f>
        <v/>
      </c>
    </row>
    <row r="6">
      <c r="A6" s="16" t="inlineStr">
        <is>
          <t>Abbigliamento</t>
        </is>
      </c>
      <c r="B6" s="16">
        <f>CONTA.SE(Inventario!$C$4:$C$53;"Abbigliamento")</f>
        <v/>
      </c>
      <c r="C6" s="16">
        <f>SOMMA.SE(Inventario!$C$4:$C$53;"Abbigliamento";Inventario!$D$4:$D$53)</f>
        <v/>
      </c>
      <c r="D6" s="24">
        <f>SOMMA.SE(Inventario!$C$4:$C$53;"Abbigliamento";Inventario!$G$4:$G$53)</f>
        <v/>
      </c>
    </row>
    <row r="7">
      <c r="A7" s="14" t="inlineStr">
        <is>
          <t>Alimentari</t>
        </is>
      </c>
      <c r="B7" s="14">
        <f>CONTA.SE(Inventario!$C$4:$C$53;"Alimentari")</f>
        <v/>
      </c>
      <c r="C7" s="14">
        <f>SOMMA.SE(Inventario!$C$4:$C$53;"Alimentari";Inventario!$D$4:$D$53)</f>
        <v/>
      </c>
      <c r="D7" s="23">
        <f>SOMMA.SE(Inventario!$C$4:$C$53;"Alimentari";Inventario!$G$4:$G$53)</f>
        <v/>
      </c>
    </row>
    <row r="8">
      <c r="A8" s="16" t="inlineStr">
        <is>
          <t>Casalinghi</t>
        </is>
      </c>
      <c r="B8" s="16">
        <f>CONTA.SE(Inventario!$C$4:$C$53;"Casalinghi")</f>
        <v/>
      </c>
      <c r="C8" s="16">
        <f>SOMMA.SE(Inventario!$C$4:$C$53;"Casalinghi";Inventario!$D$4:$D$53)</f>
        <v/>
      </c>
      <c r="D8" s="24">
        <f>SOMMA.SE(Inventario!$C$4:$C$53;"Casalinghi";Inventario!$G$4:$G$53)</f>
        <v/>
      </c>
    </row>
    <row r="9">
      <c r="A9" s="14" t="inlineStr">
        <is>
          <t>Ufficio</t>
        </is>
      </c>
      <c r="B9" s="14">
        <f>CONTA.SE(Inventario!$C$4:$C$53;"Ufficio")</f>
        <v/>
      </c>
      <c r="C9" s="14">
        <f>SOMMA.SE(Inventario!$C$4:$C$53;"Ufficio";Inventario!$D$4:$D$53)</f>
        <v/>
      </c>
      <c r="D9" s="23">
        <f>SOMMA.SE(Inventario!$C$4:$C$53;"Ufficio";Inventario!$G$4:$G$53)</f>
        <v/>
      </c>
    </row>
    <row r="10">
      <c r="A10" s="22" t="inlineStr">
        <is>
          <t>TOTALE</t>
        </is>
      </c>
      <c r="B10" s="22">
        <f>SOMMA(B5:B9)</f>
        <v/>
      </c>
      <c r="C10" s="22">
        <f>SOMMA(C5:C9)</f>
        <v/>
      </c>
      <c r="D10" s="25">
        <f>SOMMA(D5:D9)</f>
        <v/>
      </c>
    </row>
    <row r="13">
      <c r="A13" s="11" t="inlineStr">
        <is>
          <t>PRODOTTI IN STATO CRITICO</t>
        </is>
      </c>
    </row>
    <row r="14">
      <c r="A14" s="26" t="inlineStr">
        <is>
          <t>Codice</t>
        </is>
      </c>
      <c r="B14" s="26" t="inlineStr">
        <is>
          <t>Prodotto</t>
        </is>
      </c>
      <c r="C14" s="26" t="inlineStr">
        <is>
          <t>Quantità Attuale</t>
        </is>
      </c>
      <c r="D14" s="26" t="inlineStr">
        <is>
          <t>Scorta Minima</t>
        </is>
      </c>
    </row>
    <row r="15">
      <c r="A15" s="27" t="inlineStr">
        <is>
          <t>Usa filtri in Inventario per visualizzare prodotti critici</t>
        </is>
      </c>
    </row>
  </sheetData>
  <mergeCells count="4">
    <mergeCell ref="A1:D1"/>
    <mergeCell ref="A3:D3"/>
    <mergeCell ref="A13:D13"/>
    <mergeCell ref="A15:D15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5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GUIDA ALL'USO - GESTIONE MAGAZZINO</t>
        </is>
      </c>
    </row>
    <row r="3">
      <c r="A3" s="28" t="inlineStr">
        <is>
          <t>PANORAMICA</t>
        </is>
      </c>
    </row>
    <row r="4">
      <c r="A4" s="29" t="inlineStr">
        <is>
          <t>Questo modello Excel professionale ti permette di gestire in modo completo il tuo magazzino.</t>
        </is>
      </c>
    </row>
    <row r="6">
      <c r="A6" s="28" t="inlineStr">
        <is>
          <t>FOGLI DI LAVORO</t>
        </is>
      </c>
    </row>
    <row r="7">
      <c r="A7" s="29" t="inlineStr">
        <is>
          <t>1. Dashboard</t>
        </is>
      </c>
      <c r="B7" s="29" t="inlineStr">
        <is>
          <t>Visualizzazione rapida dei KPI principali e movimenti recenti</t>
        </is>
      </c>
    </row>
    <row r="8">
      <c r="A8" s="29" t="inlineStr">
        <is>
          <t>2. Inventario</t>
        </is>
      </c>
      <c r="B8" s="29" t="inlineStr">
        <is>
          <t>Elenco completo di tutti i prodotti con scorte e valori</t>
        </is>
      </c>
    </row>
    <row r="9">
      <c r="A9" s="29" t="inlineStr">
        <is>
          <t>3. Movimenti</t>
        </is>
      </c>
      <c r="B9" s="29" t="inlineStr">
        <is>
          <t>Registro di tutti i carichi e scarichi di magazzino</t>
        </is>
      </c>
    </row>
    <row r="10">
      <c r="A10" s="29" t="inlineStr">
        <is>
          <t>4. Fornitori</t>
        </is>
      </c>
      <c r="B10" s="29" t="inlineStr">
        <is>
          <t>Anagrafica completa dei fornitori</t>
        </is>
      </c>
    </row>
    <row r="11">
      <c r="A11" s="29" t="inlineStr">
        <is>
          <t>5. Ordini</t>
        </is>
      </c>
      <c r="B11" s="29" t="inlineStr">
        <is>
          <t>Gestione ordini ai fornitori con stato avanzamento</t>
        </is>
      </c>
    </row>
    <row r="12">
      <c r="A12" s="29" t="inlineStr">
        <is>
          <t>6. Report</t>
        </is>
      </c>
      <c r="B12" s="29" t="inlineStr">
        <is>
          <t>Analisi e statistiche per categoria</t>
        </is>
      </c>
    </row>
    <row r="14">
      <c r="A14" s="28" t="inlineStr">
        <is>
          <t>COME UTILIZZARE</t>
        </is>
      </c>
    </row>
    <row r="15">
      <c r="A15" s="28" t="inlineStr">
        <is>
          <t>INVENTARIO:</t>
        </is>
      </c>
    </row>
    <row r="16">
      <c r="A16" s="29" t="inlineStr">
        <is>
          <t>- Aggiungi nuovi prodotti inserendo dati nelle righe successive</t>
        </is>
      </c>
    </row>
    <row r="17">
      <c r="A17" s="29" t="inlineStr">
        <is>
          <t>- Il campo Valore Totale si calcola automaticamente</t>
        </is>
      </c>
    </row>
    <row r="18">
      <c r="A18" s="29" t="inlineStr">
        <is>
          <t>- Lo Stato viene aggiornato automaticamente (OK/BASSO/CRITICO)</t>
        </is>
      </c>
    </row>
    <row r="19">
      <c r="A19" s="29" t="inlineStr">
        <is>
          <t>- Usa i filtri per trovare rapidamente i prodotti</t>
        </is>
      </c>
    </row>
    <row r="21">
      <c r="A21" s="28" t="inlineStr">
        <is>
          <t>MOVIMENTI:</t>
        </is>
      </c>
    </row>
    <row r="22">
      <c r="A22" s="29" t="inlineStr">
        <is>
          <t>- Registra ogni movimento di magazzino (carico/scarico)</t>
        </is>
      </c>
    </row>
    <row r="23">
      <c r="A23" s="29" t="inlineStr">
        <is>
          <t>- Il prodotto viene recuperato automaticamente dal codice</t>
        </is>
      </c>
    </row>
    <row r="24">
      <c r="A24" s="29" t="inlineStr">
        <is>
          <t>- Inserisci quantità positive per carichi, negative per scarichi</t>
        </is>
      </c>
    </row>
    <row r="26">
      <c r="A26" s="28" t="inlineStr">
        <is>
          <t>ORDINI:</t>
        </is>
      </c>
    </row>
    <row r="27">
      <c r="A27" s="29" t="inlineStr">
        <is>
          <t>- Crea nuovi ordini ai fornitori</t>
        </is>
      </c>
    </row>
    <row r="28">
      <c r="A28" s="29" t="inlineStr">
        <is>
          <t>- Monitora lo stato (Ordinato, In Transito, Ricevuto)</t>
        </is>
      </c>
    </row>
    <row r="29">
      <c r="A29" s="29" t="inlineStr">
        <is>
          <t>- Il totale si calcola automaticamente</t>
        </is>
      </c>
    </row>
    <row r="31">
      <c r="A31" s="28" t="inlineStr">
        <is>
          <t>REPORT:</t>
        </is>
      </c>
    </row>
    <row r="32">
      <c r="A32" s="29" t="inlineStr">
        <is>
          <t>- Visualizza automaticamente le statistiche per categoria</t>
        </is>
      </c>
    </row>
    <row r="33">
      <c r="A33" s="29" t="inlineStr">
        <is>
          <t>- Il grafico mostra la distribuzione del valore</t>
        </is>
      </c>
    </row>
    <row r="34">
      <c r="A34" s="29" t="inlineStr">
        <is>
          <t>- Identifica rapidamente i prodotti critici</t>
        </is>
      </c>
    </row>
    <row r="36">
      <c r="A36" s="28" t="inlineStr">
        <is>
          <t>FUNZIONALITÀ AVANZATE</t>
        </is>
      </c>
    </row>
    <row r="37">
      <c r="A37" s="29" t="inlineStr">
        <is>
          <t>✓ Formattazione condizionale per stati prodotti</t>
        </is>
      </c>
    </row>
    <row r="38">
      <c r="A38" s="29" t="inlineStr">
        <is>
          <t>✓ Calcoli automatici di valori e totali</t>
        </is>
      </c>
    </row>
    <row r="39">
      <c r="A39" s="29" t="inlineStr">
        <is>
          <t>✓ Grafici dinamici nel Report</t>
        </is>
      </c>
    </row>
    <row r="40">
      <c r="A40" s="29" t="inlineStr">
        <is>
          <t>✓ Collegamento dati tra fogli</t>
        </is>
      </c>
    </row>
    <row r="41">
      <c r="A41" s="29" t="inlineStr">
        <is>
          <t>✓ Design professionale con colori aziendali</t>
        </is>
      </c>
    </row>
    <row r="43">
      <c r="A43" s="28" t="inlineStr">
        <is>
          <t>SUGGERIMENTI</t>
        </is>
      </c>
    </row>
    <row r="44">
      <c r="A44" s="29" t="inlineStr">
        <is>
          <t>• Effettua backup regolari del file</t>
        </is>
      </c>
    </row>
    <row r="45">
      <c r="A45" s="29" t="inlineStr">
        <is>
          <t>• Non eliminare le intestazioni dei fogli</t>
        </is>
      </c>
    </row>
    <row r="46">
      <c r="A46" s="29" t="inlineStr">
        <is>
          <t>• Usa i codici prodotto per evitare errori</t>
        </is>
      </c>
    </row>
    <row r="47">
      <c r="A47" s="29" t="inlineStr">
        <is>
          <t>• Aggiorna regolarmente il registro movimenti</t>
        </is>
      </c>
    </row>
    <row r="48">
      <c r="A48" s="29" t="inlineStr">
        <is>
          <t>• Verifica periodicamente i prodotti in stato CRITICO</t>
        </is>
      </c>
    </row>
    <row r="50">
      <c r="A50" s="28" t="inlineStr">
        <is>
          <t>PERSONALIZZAZIONE</t>
        </is>
      </c>
    </row>
    <row r="51">
      <c r="A51" s="29" t="inlineStr">
        <is>
          <t>Puoi personalizzare:</t>
        </is>
      </c>
    </row>
    <row r="52">
      <c r="A52" s="29" t="inlineStr">
        <is>
          <t>- Categorie prodotti</t>
        </is>
      </c>
    </row>
    <row r="53">
      <c r="A53" s="29" t="inlineStr">
        <is>
          <t>- Unità di misura</t>
        </is>
      </c>
    </row>
    <row r="54">
      <c r="A54" s="29" t="inlineStr">
        <is>
          <t>- Soglie scorta minima</t>
        </is>
      </c>
    </row>
    <row r="55">
      <c r="A55" s="29" t="inlineStr">
        <is>
          <t>- Fornitori</t>
        </is>
      </c>
    </row>
    <row r="57">
      <c r="A57" s="29" t="inlineStr">
        <is>
          <t>Per supporto o domande:</t>
        </is>
      </c>
    </row>
    <row r="58">
      <c r="A58" s="29" t="inlineStr">
        <is>
          <t>Consulta la documentazione Excel o contatta il supporto tecnico</t>
        </is>
      </c>
    </row>
  </sheetData>
  <mergeCells count="48">
    <mergeCell ref="A1:F1"/>
    <mergeCell ref="A3:F3"/>
    <mergeCell ref="A4:F4"/>
    <mergeCell ref="A6:F6"/>
    <mergeCell ref="B7:F7"/>
    <mergeCell ref="B8:F8"/>
    <mergeCell ref="B9:F9"/>
    <mergeCell ref="B10:F10"/>
    <mergeCell ref="B11:F11"/>
    <mergeCell ref="B12:F12"/>
    <mergeCell ref="A14:F14"/>
    <mergeCell ref="A15:F15"/>
    <mergeCell ref="A16:F16"/>
    <mergeCell ref="A17:F17"/>
    <mergeCell ref="A18:F18"/>
    <mergeCell ref="A19:F19"/>
    <mergeCell ref="A21:F21"/>
    <mergeCell ref="A22:F22"/>
    <mergeCell ref="A23:F23"/>
    <mergeCell ref="A24:F24"/>
    <mergeCell ref="A26:F26"/>
    <mergeCell ref="A27:F27"/>
    <mergeCell ref="A28:F28"/>
    <mergeCell ref="A29:F29"/>
    <mergeCell ref="A31:F31"/>
    <mergeCell ref="A32:F32"/>
    <mergeCell ref="A33:F33"/>
    <mergeCell ref="A34:F34"/>
    <mergeCell ref="A36:F36"/>
    <mergeCell ref="A37:F37"/>
    <mergeCell ref="A38:F38"/>
    <mergeCell ref="A39:F39"/>
    <mergeCell ref="A40:F40"/>
    <mergeCell ref="A41:F41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54:F54"/>
    <mergeCell ref="A55:F55"/>
    <mergeCell ref="A57:F57"/>
    <mergeCell ref="A58:F5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2026-01-09T18:02:32Z</dcterms:created>
  <dcterms:modified xmlns:dcterms="http://purl.org/dc/terms/" xmlns:xsi="http://www.w3.org/2001/XMLSchema-instance" xsi:type="dcterms:W3CDTF">2026-01-09T18:02:32Z</dcterms:modified>
</cp:coreProperties>
</file>