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Anagrafica Agenti" sheetId="2" state="visible" r:id="rId2"/>
    <sheet xmlns:r="http://schemas.openxmlformats.org/officeDocument/2006/relationships" name="Registro Vendite" sheetId="3" state="visible" r:id="rId3"/>
    <sheet xmlns:r="http://schemas.openxmlformats.org/officeDocument/2006/relationships" name="Calcolo Provvigioni" sheetId="4" state="visible" r:id="rId4"/>
    <sheet xmlns:r="http://schemas.openxmlformats.org/officeDocument/2006/relationships" name="Storico Pagamenti" sheetId="5" state="visible" r:id="rId5"/>
    <sheet xmlns:r="http://schemas.openxmlformats.org/officeDocument/2006/relationships" name="Obiettivi e Performance" sheetId="6" state="visible" r:id="rId6"/>
    <sheet xmlns:r="http://schemas.openxmlformats.org/officeDocument/2006/relationships" name="Istruzioni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6">
    <numFmt numFmtId="164" formatCode="yyyy-mm-dd h:mm:ss"/>
    <numFmt numFmtId="165" formatCode="DD/MM/YYYY"/>
    <numFmt numFmtId="166" formatCode="€#,##0.00"/>
    <numFmt numFmtId="167" formatCode="0&quot;%&quot;"/>
    <numFmt numFmtId="168" formatCode="0.0%"/>
    <numFmt numFmtId="169" formatCode="€#,##0"/>
  </numFmts>
  <fonts count="7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b val="1"/>
      <color rgb="00FFFFFF"/>
      <sz val="11"/>
    </font>
    <font>
      <name val="Calibri"/>
      <sz val="10"/>
    </font>
    <font>
      <name val="Calibri"/>
      <b val="1"/>
      <color rgb="00FFFFFF"/>
      <sz val="18"/>
    </font>
    <font>
      <name val="Calibri"/>
      <b val="1"/>
      <sz val="16"/>
    </font>
    <font>
      <name val="Calibri"/>
      <b val="1"/>
      <color rgb="00FFFFFF"/>
      <sz val="12"/>
    </font>
  </fonts>
  <fills count="7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3B82F6"/>
        <bgColor rgb="003B82F6"/>
      </patternFill>
    </fill>
    <fill>
      <patternFill patternType="solid">
        <fgColor rgb="00F3F4F6"/>
        <bgColor rgb="00F3F4F6"/>
      </patternFill>
    </fill>
    <fill>
      <patternFill patternType="solid">
        <fgColor rgb="0010B981"/>
        <bgColor rgb="0010B981"/>
      </patternFill>
    </fill>
    <fill>
      <patternFill patternType="solid">
        <fgColor rgb="00F59E0B"/>
        <bgColor rgb="00F59E0B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35">
    <xf numFmtId="0" fontId="0" fillId="0" borderId="0" pivotButton="0" quotePrefix="0" xfId="0"/>
    <xf numFmtId="0" fontId="4" fillId="2" borderId="0" applyAlignment="1" pivotButton="0" quotePrefix="0" xfId="0">
      <alignment horizontal="center" vertical="center" wrapText="1"/>
    </xf>
    <xf numFmtId="0" fontId="2" fillId="5" borderId="1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center" vertical="center" wrapText="1"/>
    </xf>
    <xf numFmtId="0" fontId="2" fillId="2" borderId="1" applyAlignment="1" pivotButton="0" quotePrefix="0" xfId="0">
      <alignment horizontal="center" vertical="center" wrapText="1"/>
    </xf>
    <xf numFmtId="0" fontId="2" fillId="6" borderId="1" applyAlignment="1" pivotButton="0" quotePrefix="0" xfId="0">
      <alignment horizontal="center" vertical="center" wrapText="1"/>
    </xf>
    <xf numFmtId="169" fontId="5" fillId="0" borderId="1" applyAlignment="1" pivotButton="0" quotePrefix="0" xfId="0">
      <alignment horizontal="center" vertical="center" wrapText="1"/>
    </xf>
    <xf numFmtId="0" fontId="6" fillId="2" borderId="0" applyAlignment="1" pivotButton="0" quotePrefix="0" xfId="0">
      <alignment horizontal="center" vertical="center" wrapText="1"/>
    </xf>
    <xf numFmtId="0" fontId="0" fillId="4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/>
    </xf>
    <xf numFmtId="169" fontId="0" fillId="4" borderId="1" applyAlignment="1" pivotButton="0" quotePrefix="0" xfId="0">
      <alignment horizontal="right" vertical="center"/>
    </xf>
    <xf numFmtId="1" fontId="0" fillId="4" borderId="1" applyAlignment="1" pivotButton="0" quotePrefix="0" xfId="0">
      <alignment horizontal="right" vertical="center"/>
    </xf>
    <xf numFmtId="0" fontId="0" fillId="0" borderId="1" applyAlignment="1" pivotButton="0" quotePrefix="0" xfId="0">
      <alignment horizontal="center" vertical="center" wrapText="1"/>
    </xf>
    <xf numFmtId="169" fontId="0" fillId="0" borderId="1" applyAlignment="1" pivotButton="0" quotePrefix="0" xfId="0">
      <alignment horizontal="right" vertical="center"/>
    </xf>
    <xf numFmtId="1" fontId="0" fillId="0" borderId="1" applyAlignment="1" pivotButton="0" quotePrefix="0" xfId="0">
      <alignment horizontal="right" vertical="center"/>
    </xf>
    <xf numFmtId="0" fontId="1" fillId="2" borderId="0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left" vertical="center"/>
    </xf>
    <xf numFmtId="165" fontId="3" fillId="0" borderId="1" applyAlignment="1" pivotButton="0" quotePrefix="0" xfId="0">
      <alignment horizontal="left" vertical="center"/>
    </xf>
    <xf numFmtId="0" fontId="3" fillId="4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left" vertical="center"/>
    </xf>
    <xf numFmtId="165" fontId="3" fillId="4" borderId="1" applyAlignment="1" pivotButton="0" quotePrefix="0" xfId="0">
      <alignment horizontal="left" vertical="center"/>
    </xf>
    <xf numFmtId="165" fontId="3" fillId="0" borderId="1" applyAlignment="1" pivotButton="0" quotePrefix="0" xfId="0">
      <alignment horizontal="center" vertical="center" wrapText="1"/>
    </xf>
    <xf numFmtId="1" fontId="3" fillId="0" borderId="1" applyAlignment="1" pivotButton="0" quotePrefix="0" xfId="0">
      <alignment horizontal="center" vertical="center" wrapText="1"/>
    </xf>
    <xf numFmtId="166" fontId="3" fillId="0" borderId="1" applyAlignment="1" pivotButton="0" quotePrefix="0" xfId="0">
      <alignment horizontal="right" vertical="center"/>
    </xf>
    <xf numFmtId="167" fontId="3" fillId="0" borderId="1" applyAlignment="1" pivotButton="0" quotePrefix="0" xfId="0">
      <alignment horizontal="center" vertical="center" wrapText="1"/>
    </xf>
    <xf numFmtId="165" fontId="3" fillId="4" borderId="1" applyAlignment="1" pivotButton="0" quotePrefix="0" xfId="0">
      <alignment horizontal="center" vertical="center" wrapText="1"/>
    </xf>
    <xf numFmtId="1" fontId="3" fillId="4" borderId="1" applyAlignment="1" pivotButton="0" quotePrefix="0" xfId="0">
      <alignment horizontal="center" vertical="center" wrapText="1"/>
    </xf>
    <xf numFmtId="166" fontId="3" fillId="4" borderId="1" applyAlignment="1" pivotButton="0" quotePrefix="0" xfId="0">
      <alignment horizontal="right" vertical="center"/>
    </xf>
    <xf numFmtId="167" fontId="3" fillId="4" borderId="1" applyAlignment="1" pivotButton="0" quotePrefix="0" xfId="0">
      <alignment horizontal="center" vertical="center" wrapText="1"/>
    </xf>
    <xf numFmtId="168" fontId="3" fillId="0" borderId="1" applyAlignment="1" pivotButton="0" quotePrefix="0" xfId="0">
      <alignment horizontal="center" vertical="center" wrapText="1"/>
    </xf>
    <xf numFmtId="168" fontId="3" fillId="4" borderId="1" applyAlignment="1" pivotButton="0" quotePrefix="0" xfId="0">
      <alignment horizontal="center" vertical="center" wrapText="1"/>
    </xf>
    <xf numFmtId="0" fontId="2" fillId="3" borderId="0" applyAlignment="1" pivotButton="0" quotePrefix="0" xfId="0">
      <alignment horizontal="center" vertical="center" wrapText="1"/>
    </xf>
    <xf numFmtId="0" fontId="3" fillId="0" borderId="0" applyAlignment="1" pivotButton="0" quotePrefix="0" xfId="0">
      <alignment horizontal="left" vertical="center"/>
    </xf>
    <xf numFmtId="0" fontId="3" fillId="4" borderId="0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Provvigioni per Agente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'Calcolo Provvigioni'!E2</f>
            </strRef>
          </tx>
          <spPr>
            <a:ln xmlns:a="http://schemas.openxmlformats.org/drawingml/2006/main">
              <a:prstDash val="solid"/>
            </a:ln>
          </spPr>
          <cat>
            <numRef>
              <f>'Calcolo Provvigioni'!$B$3:$B$7</f>
            </numRef>
          </cat>
          <val>
            <numRef>
              <f>'Calcolo Provvigioni'!$E$3:$E$7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Agente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Importo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14</row>
      <rowOff>0</rowOff>
    </from>
    <ext cx="72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10B981"/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12" customWidth="1" min="1" max="1"/>
    <col width="20" customWidth="1" min="2" max="2"/>
    <col width="15" customWidth="1" min="3" max="3"/>
    <col width="15" customWidth="1" min="4" max="4"/>
    <col width="15" customWidth="1" min="5" max="5"/>
    <col width="15" customWidth="1" min="6" max="6"/>
    <col width="15" customWidth="1" min="7" max="7"/>
    <col width="15" customWidth="1" min="8" max="8"/>
  </cols>
  <sheetData>
    <row r="1" ht="35" customHeight="1">
      <c r="A1" s="1" t="inlineStr">
        <is>
          <t>DASHBOARD GESTIONE PROVVIGIONI AGENTI</t>
        </is>
      </c>
    </row>
    <row r="3" ht="25" customHeight="1">
      <c r="A3" s="2" t="inlineStr">
        <is>
          <t>Totale Vendite</t>
        </is>
      </c>
      <c r="C3" s="3" t="inlineStr">
        <is>
          <t>Provvigioni Totali</t>
        </is>
      </c>
      <c r="E3" s="4" t="inlineStr">
        <is>
          <t>Provvigioni Pagate</t>
        </is>
      </c>
      <c r="G3" s="5" t="inlineStr">
        <is>
          <t>Da Pagare</t>
        </is>
      </c>
    </row>
    <row r="4" ht="35" customHeight="1">
      <c r="A4" s="6">
        <f>SUM(Vendite!I:I)</f>
        <v/>
      </c>
      <c r="C4" s="6">
        <f>SUM(Provvigioni!E:E)</f>
        <v/>
      </c>
      <c r="E4" s="6">
        <f>SUM(Pagamenti!E:E)</f>
        <v/>
      </c>
      <c r="G4" s="6">
        <f>SUM(Provvigioni!G:G)</f>
        <v/>
      </c>
    </row>
    <row r="6">
      <c r="A6" s="7" t="inlineStr">
        <is>
          <t>TOP 5 AGENTI PER PROVVIGIONI</t>
        </is>
      </c>
      <c r="E6" s="7" t="inlineStr">
        <is>
          <t>RIEPILOGO MENSILE</t>
        </is>
      </c>
    </row>
    <row r="7">
      <c r="A7" s="3" t="inlineStr">
        <is>
          <t>Posizione</t>
        </is>
      </c>
      <c r="B7" s="3" t="inlineStr">
        <is>
          <t>Agente</t>
        </is>
      </c>
      <c r="C7" s="3" t="inlineStr">
        <is>
          <t>Provvigioni</t>
        </is>
      </c>
      <c r="D7" s="3" t="inlineStr">
        <is>
          <t>Performance</t>
        </is>
      </c>
      <c r="E7" s="3" t="inlineStr">
        <is>
          <t>Mese</t>
        </is>
      </c>
      <c r="F7" s="3" t="inlineStr">
        <is>
          <t>Vendite</t>
        </is>
      </c>
      <c r="G7" s="3" t="inlineStr">
        <is>
          <t>Provvigioni</t>
        </is>
      </c>
      <c r="H7" s="3" t="inlineStr">
        <is>
          <t>N° Transazioni</t>
        </is>
      </c>
    </row>
    <row r="8">
      <c r="A8" s="8" t="n">
        <v>1</v>
      </c>
      <c r="E8" s="9" t="inlineStr">
        <is>
          <t>Gennaio</t>
        </is>
      </c>
      <c r="F8" s="10" t="n"/>
      <c r="G8" s="10" t="n"/>
      <c r="H8" s="11" t="n"/>
    </row>
    <row r="9">
      <c r="A9" s="12" t="n">
        <v>2</v>
      </c>
      <c r="E9" s="9" t="inlineStr">
        <is>
          <t>Febbraio</t>
        </is>
      </c>
      <c r="F9" s="13" t="n"/>
      <c r="G9" s="13" t="n"/>
      <c r="H9" s="14" t="n"/>
    </row>
    <row r="10">
      <c r="A10" s="8" t="n">
        <v>3</v>
      </c>
      <c r="E10" s="9" t="inlineStr">
        <is>
          <t>Marzo</t>
        </is>
      </c>
      <c r="F10" s="10" t="n"/>
      <c r="G10" s="10" t="n"/>
      <c r="H10" s="11" t="n"/>
    </row>
    <row r="11">
      <c r="A11" s="12" t="n">
        <v>4</v>
      </c>
      <c r="E11" s="9" t="inlineStr">
        <is>
          <t>Aprile</t>
        </is>
      </c>
      <c r="F11" s="13" t="n"/>
      <c r="G11" s="13" t="n"/>
      <c r="H11" s="14" t="n"/>
    </row>
    <row r="12">
      <c r="A12" s="8" t="n">
        <v>5</v>
      </c>
    </row>
    <row r="14">
      <c r="A14" s="7" t="inlineStr">
        <is>
          <t>GRAFICO PERFORMANCE AGENTI</t>
        </is>
      </c>
    </row>
  </sheetData>
  <mergeCells count="12">
    <mergeCell ref="A1:H1"/>
    <mergeCell ref="A3:B3"/>
    <mergeCell ref="A4:B4"/>
    <mergeCell ref="C3:D3"/>
    <mergeCell ref="C4:D4"/>
    <mergeCell ref="E3:F3"/>
    <mergeCell ref="E4:F4"/>
    <mergeCell ref="G3:H3"/>
    <mergeCell ref="G4:H4"/>
    <mergeCell ref="A6:D6"/>
    <mergeCell ref="E6:H6"/>
    <mergeCell ref="A14:H14"/>
  </mergeCell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tabColor rgb="003B82F6"/>
    <outlinePr summaryBelow="1" summaryRight="1"/>
    <pageSetUpPr/>
  </sheetPr>
  <dimension ref="A1:H7"/>
  <sheetViews>
    <sheetView workbookViewId="0">
      <selection activeCell="A1" sqref="A1"/>
    </sheetView>
  </sheetViews>
  <sheetFormatPr baseColWidth="8" defaultRowHeight="15"/>
  <cols>
    <col width="15" customWidth="1" min="1" max="1"/>
    <col width="15" customWidth="1" min="2" max="2"/>
    <col width="15" customWidth="1" min="3" max="3"/>
    <col width="25" customWidth="1" min="4" max="4"/>
    <col width="15" customWidth="1" min="5" max="5"/>
    <col width="15" customWidth="1" min="6" max="6"/>
    <col width="12" customWidth="1" min="7" max="7"/>
    <col width="12" customWidth="1" min="8" max="8"/>
  </cols>
  <sheetData>
    <row r="1">
      <c r="A1" s="15" t="inlineStr">
        <is>
          <t>ANAGRAFICA AGENTI</t>
        </is>
      </c>
    </row>
    <row r="2">
      <c r="A2" s="3" t="inlineStr">
        <is>
          <t>Codice Agente</t>
        </is>
      </c>
      <c r="B2" s="3" t="inlineStr">
        <is>
          <t>Nome</t>
        </is>
      </c>
      <c r="C2" s="3" t="inlineStr">
        <is>
          <t>Cognome</t>
        </is>
      </c>
      <c r="D2" s="3" t="inlineStr">
        <is>
          <t>Email</t>
        </is>
      </c>
      <c r="E2" s="3" t="inlineStr">
        <is>
          <t>Telefono</t>
        </is>
      </c>
      <c r="F2" s="3" t="inlineStr">
        <is>
          <t>Data Inizio</t>
        </is>
      </c>
      <c r="G2" s="3" t="inlineStr">
        <is>
          <t>Zona</t>
        </is>
      </c>
      <c r="H2" s="3" t="inlineStr">
        <is>
          <t>Status</t>
        </is>
      </c>
    </row>
    <row r="3">
      <c r="A3" s="16" t="inlineStr">
        <is>
          <t>AG001</t>
        </is>
      </c>
      <c r="B3" s="17" t="inlineStr">
        <is>
          <t>Mario</t>
        </is>
      </c>
      <c r="C3" s="17" t="inlineStr">
        <is>
          <t>Rossi</t>
        </is>
      </c>
      <c r="D3" s="17" t="inlineStr">
        <is>
          <t>mario.rossi@email.it</t>
        </is>
      </c>
      <c r="E3" s="17" t="inlineStr">
        <is>
          <t>333-1234567</t>
        </is>
      </c>
      <c r="F3" s="18" t="n">
        <v>44941</v>
      </c>
      <c r="G3" s="16" t="inlineStr">
        <is>
          <t>Nord</t>
        </is>
      </c>
      <c r="H3" s="16" t="inlineStr">
        <is>
          <t>Attivo</t>
        </is>
      </c>
    </row>
    <row r="4">
      <c r="A4" s="19" t="inlineStr">
        <is>
          <t>AG002</t>
        </is>
      </c>
      <c r="B4" s="20" t="inlineStr">
        <is>
          <t>Laura</t>
        </is>
      </c>
      <c r="C4" s="20" t="inlineStr">
        <is>
          <t>Bianchi</t>
        </is>
      </c>
      <c r="D4" s="20" t="inlineStr">
        <is>
          <t>laura.bianchi@email.it</t>
        </is>
      </c>
      <c r="E4" s="20" t="inlineStr">
        <is>
          <t>333-2345678</t>
        </is>
      </c>
      <c r="F4" s="21" t="n">
        <v>44958</v>
      </c>
      <c r="G4" s="19" t="inlineStr">
        <is>
          <t>Centro</t>
        </is>
      </c>
      <c r="H4" s="19" t="inlineStr">
        <is>
          <t>Attivo</t>
        </is>
      </c>
    </row>
    <row r="5">
      <c r="A5" s="16" t="inlineStr">
        <is>
          <t>AG003</t>
        </is>
      </c>
      <c r="B5" s="17" t="inlineStr">
        <is>
          <t>Giuseppe</t>
        </is>
      </c>
      <c r="C5" s="17" t="inlineStr">
        <is>
          <t>Verdi</t>
        </is>
      </c>
      <c r="D5" s="17" t="inlineStr">
        <is>
          <t>giuseppe.verdi@email.it</t>
        </is>
      </c>
      <c r="E5" s="17" t="inlineStr">
        <is>
          <t>333-3456789</t>
        </is>
      </c>
      <c r="F5" s="18" t="n">
        <v>44995</v>
      </c>
      <c r="G5" s="16" t="inlineStr">
        <is>
          <t>Sud</t>
        </is>
      </c>
      <c r="H5" s="16" t="inlineStr">
        <is>
          <t>Attivo</t>
        </is>
      </c>
    </row>
    <row r="6">
      <c r="A6" s="19" t="inlineStr">
        <is>
          <t>AG004</t>
        </is>
      </c>
      <c r="B6" s="20" t="inlineStr">
        <is>
          <t>Anna</t>
        </is>
      </c>
      <c r="C6" s="20" t="inlineStr">
        <is>
          <t>Russo</t>
        </is>
      </c>
      <c r="D6" s="20" t="inlineStr">
        <is>
          <t>anna.russo@email.it</t>
        </is>
      </c>
      <c r="E6" s="20" t="inlineStr">
        <is>
          <t>333-4567890</t>
        </is>
      </c>
      <c r="F6" s="21" t="n">
        <v>45021</v>
      </c>
      <c r="G6" s="19" t="inlineStr">
        <is>
          <t>Nord</t>
        </is>
      </c>
      <c r="H6" s="19" t="inlineStr">
        <is>
          <t>Attivo</t>
        </is>
      </c>
    </row>
    <row r="7">
      <c r="A7" s="16" t="inlineStr">
        <is>
          <t>AG005</t>
        </is>
      </c>
      <c r="B7" s="17" t="inlineStr">
        <is>
          <t>Marco</t>
        </is>
      </c>
      <c r="C7" s="17" t="inlineStr">
        <is>
          <t>Ferrari</t>
        </is>
      </c>
      <c r="D7" s="17" t="inlineStr">
        <is>
          <t>marco.ferrari@email.it</t>
        </is>
      </c>
      <c r="E7" s="17" t="inlineStr">
        <is>
          <t>333-5678901</t>
        </is>
      </c>
      <c r="F7" s="18" t="n">
        <v>45066</v>
      </c>
      <c r="G7" s="16" t="inlineStr">
        <is>
          <t>Centro</t>
        </is>
      </c>
      <c r="H7" s="16" t="inlineStr">
        <is>
          <t>Attivo</t>
        </is>
      </c>
    </row>
  </sheetData>
  <mergeCells count="1">
    <mergeCell ref="A1:H1"/>
  </mergeCells>
  <dataValidations count="2">
    <dataValidation sqref="H3:H100" showErrorMessage="1" showInputMessage="1" allowBlank="0" type="list">
      <formula1>"Attivo,Sospeso,Inattivo"</formula1>
    </dataValidation>
    <dataValidation sqref="G3:G100" showErrorMessage="1" showInputMessage="1" allowBlank="0" type="list">
      <formula1>"Nord,Centro,Sud,Isole"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E3A8A"/>
    <outlinePr summaryBelow="1" summaryRight="1"/>
    <pageSetUpPr/>
  </sheetPr>
  <dimension ref="A1:K52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4" customWidth="1" min="3" max="3"/>
    <col width="18" customWidth="1" min="4" max="4"/>
    <col width="20" customWidth="1" min="5" max="5"/>
    <col width="15" customWidth="1" min="6" max="6"/>
    <col width="10" customWidth="1" min="7" max="7"/>
    <col width="15" customWidth="1" min="8" max="8"/>
    <col width="15" customWidth="1" min="9" max="9"/>
    <col width="12" customWidth="1" min="10" max="10"/>
    <col width="15" customWidth="1" min="11" max="11"/>
  </cols>
  <sheetData>
    <row r="1">
      <c r="A1" s="15" t="inlineStr">
        <is>
          <t>REGISTRO VENDITE</t>
        </is>
      </c>
    </row>
    <row r="2">
      <c r="A2" s="3" t="inlineStr">
        <is>
          <t>ID Vendita</t>
        </is>
      </c>
      <c r="B2" s="3" t="inlineStr">
        <is>
          <t>Data</t>
        </is>
      </c>
      <c r="C2" s="3" t="inlineStr">
        <is>
          <t>Codice Agente</t>
        </is>
      </c>
      <c r="D2" s="3" t="inlineStr">
        <is>
          <t>Nome Agente</t>
        </is>
      </c>
      <c r="E2" s="3" t="inlineStr">
        <is>
          <t>Cliente</t>
        </is>
      </c>
      <c r="F2" s="3" t="inlineStr">
        <is>
          <t>Prodotto</t>
        </is>
      </c>
      <c r="G2" s="3" t="inlineStr">
        <is>
          <t>Quantità</t>
        </is>
      </c>
      <c r="H2" s="3" t="inlineStr">
        <is>
          <t>Prezzo Unitario</t>
        </is>
      </c>
      <c r="I2" s="3" t="inlineStr">
        <is>
          <t>Totale Vendita</t>
        </is>
      </c>
      <c r="J2" s="3" t="inlineStr">
        <is>
          <t>% Provvigione</t>
        </is>
      </c>
      <c r="K2" s="3" t="inlineStr">
        <is>
          <t>Provvigione</t>
        </is>
      </c>
    </row>
    <row r="3">
      <c r="A3" s="16" t="inlineStr">
        <is>
          <t>V0001</t>
        </is>
      </c>
      <c r="B3" s="22" t="n">
        <v>45342</v>
      </c>
      <c r="C3" s="16" t="inlineStr">
        <is>
          <t>AG001</t>
        </is>
      </c>
      <c r="D3" s="17" t="inlineStr">
        <is>
          <t>Mario Rossi</t>
        </is>
      </c>
      <c r="E3" s="17" t="inlineStr">
        <is>
          <t>Cliente Delta &amp; Co</t>
        </is>
      </c>
      <c r="F3" s="17" t="inlineStr">
        <is>
          <t>Prodotto E</t>
        </is>
      </c>
      <c r="G3" s="23" t="n">
        <v>22</v>
      </c>
      <c r="H3" s="24" t="n">
        <v>262</v>
      </c>
      <c r="I3" s="24">
        <f>G3*H3</f>
        <v/>
      </c>
      <c r="J3" s="25" t="n">
        <v>5</v>
      </c>
      <c r="K3" s="24">
        <f>I3*J3/100</f>
        <v/>
      </c>
    </row>
    <row r="4">
      <c r="A4" s="19" t="inlineStr">
        <is>
          <t>V0002</t>
        </is>
      </c>
      <c r="B4" s="26" t="n">
        <v>45298</v>
      </c>
      <c r="C4" s="19" t="inlineStr">
        <is>
          <t>AG003</t>
        </is>
      </c>
      <c r="D4" s="20" t="inlineStr">
        <is>
          <t>Giuseppe Verdi</t>
        </is>
      </c>
      <c r="E4" s="20" t="inlineStr">
        <is>
          <t>Cliente Alpha SRL</t>
        </is>
      </c>
      <c r="F4" s="20" t="inlineStr">
        <is>
          <t>Prodotto E</t>
        </is>
      </c>
      <c r="G4" s="27" t="n">
        <v>44</v>
      </c>
      <c r="H4" s="28" t="n">
        <v>163</v>
      </c>
      <c r="I4" s="28">
        <f>G4*H4</f>
        <v/>
      </c>
      <c r="J4" s="29" t="n">
        <v>10</v>
      </c>
      <c r="K4" s="28">
        <f>I4*J4/100</f>
        <v/>
      </c>
    </row>
    <row r="5">
      <c r="A5" s="16" t="inlineStr">
        <is>
          <t>V0003</t>
        </is>
      </c>
      <c r="B5" s="22" t="n">
        <v>45313</v>
      </c>
      <c r="C5" s="16" t="inlineStr">
        <is>
          <t>AG005</t>
        </is>
      </c>
      <c r="D5" s="17" t="inlineStr">
        <is>
          <t>Marco Ferrari</t>
        </is>
      </c>
      <c r="E5" s="17" t="inlineStr">
        <is>
          <t>Cliente Delta &amp; Co</t>
        </is>
      </c>
      <c r="F5" s="17" t="inlineStr">
        <is>
          <t>Prodotto B</t>
        </is>
      </c>
      <c r="G5" s="23" t="n">
        <v>3</v>
      </c>
      <c r="H5" s="24" t="n">
        <v>342</v>
      </c>
      <c r="I5" s="24">
        <f>G5*H5</f>
        <v/>
      </c>
      <c r="J5" s="25" t="n">
        <v>3</v>
      </c>
      <c r="K5" s="24">
        <f>I5*J5/100</f>
        <v/>
      </c>
    </row>
    <row r="6">
      <c r="A6" s="19" t="inlineStr">
        <is>
          <t>V0004</t>
        </is>
      </c>
      <c r="B6" s="26" t="n">
        <v>45412</v>
      </c>
      <c r="C6" s="19" t="inlineStr">
        <is>
          <t>AG004</t>
        </is>
      </c>
      <c r="D6" s="20" t="inlineStr">
        <is>
          <t>Anna Russo</t>
        </is>
      </c>
      <c r="E6" s="20" t="inlineStr">
        <is>
          <t>Cliente Alpha SRL</t>
        </is>
      </c>
      <c r="F6" s="20" t="inlineStr">
        <is>
          <t>Prodotto B</t>
        </is>
      </c>
      <c r="G6" s="27" t="n">
        <v>41</v>
      </c>
      <c r="H6" s="28" t="n">
        <v>337</v>
      </c>
      <c r="I6" s="28">
        <f>G6*H6</f>
        <v/>
      </c>
      <c r="J6" s="29" t="n">
        <v>7</v>
      </c>
      <c r="K6" s="28">
        <f>I6*J6/100</f>
        <v/>
      </c>
    </row>
    <row r="7">
      <c r="A7" s="16" t="inlineStr">
        <is>
          <t>V0005</t>
        </is>
      </c>
      <c r="B7" s="22" t="n">
        <v>45318</v>
      </c>
      <c r="C7" s="16" t="inlineStr">
        <is>
          <t>AG003</t>
        </is>
      </c>
      <c r="D7" s="17" t="inlineStr">
        <is>
          <t>Giuseppe Verdi</t>
        </is>
      </c>
      <c r="E7" s="17" t="inlineStr">
        <is>
          <t>Cliente Alpha SRL</t>
        </is>
      </c>
      <c r="F7" s="17" t="inlineStr">
        <is>
          <t>Prodotto C</t>
        </is>
      </c>
      <c r="G7" s="23" t="n">
        <v>4</v>
      </c>
      <c r="H7" s="24" t="n">
        <v>231</v>
      </c>
      <c r="I7" s="24">
        <f>G7*H7</f>
        <v/>
      </c>
      <c r="J7" s="25" t="n">
        <v>10</v>
      </c>
      <c r="K7" s="24">
        <f>I7*J7/100</f>
        <v/>
      </c>
    </row>
    <row r="8">
      <c r="A8" s="19" t="inlineStr">
        <is>
          <t>V0006</t>
        </is>
      </c>
      <c r="B8" s="26" t="n">
        <v>45322</v>
      </c>
      <c r="C8" s="19" t="inlineStr">
        <is>
          <t>AG003</t>
        </is>
      </c>
      <c r="D8" s="20" t="inlineStr">
        <is>
          <t>Giuseppe Verdi</t>
        </is>
      </c>
      <c r="E8" s="20" t="inlineStr">
        <is>
          <t>Cliente Beta SpA</t>
        </is>
      </c>
      <c r="F8" s="20" t="inlineStr">
        <is>
          <t>Prodotto A</t>
        </is>
      </c>
      <c r="G8" s="27" t="n">
        <v>46</v>
      </c>
      <c r="H8" s="28" t="n">
        <v>390</v>
      </c>
      <c r="I8" s="28">
        <f>G8*H8</f>
        <v/>
      </c>
      <c r="J8" s="29" t="n">
        <v>10</v>
      </c>
      <c r="K8" s="28">
        <f>I8*J8/100</f>
        <v/>
      </c>
    </row>
    <row r="9">
      <c r="A9" s="16" t="inlineStr">
        <is>
          <t>V0007</t>
        </is>
      </c>
      <c r="B9" s="22" t="n">
        <v>45303</v>
      </c>
      <c r="C9" s="16" t="inlineStr">
        <is>
          <t>AG001</t>
        </is>
      </c>
      <c r="D9" s="17" t="inlineStr">
        <is>
          <t>Mario Rossi</t>
        </is>
      </c>
      <c r="E9" s="17" t="inlineStr">
        <is>
          <t>Cliente Epsilon Ltd</t>
        </is>
      </c>
      <c r="F9" s="17" t="inlineStr">
        <is>
          <t>Prodotto C</t>
        </is>
      </c>
      <c r="G9" s="23" t="n">
        <v>30</v>
      </c>
      <c r="H9" s="24" t="n">
        <v>262</v>
      </c>
      <c r="I9" s="24">
        <f>G9*H9</f>
        <v/>
      </c>
      <c r="J9" s="25" t="n">
        <v>3</v>
      </c>
      <c r="K9" s="24">
        <f>I9*J9/100</f>
        <v/>
      </c>
    </row>
    <row r="10">
      <c r="A10" s="19" t="inlineStr">
        <is>
          <t>V0008</t>
        </is>
      </c>
      <c r="B10" s="26" t="n">
        <v>45403</v>
      </c>
      <c r="C10" s="19" t="inlineStr">
        <is>
          <t>AG001</t>
        </is>
      </c>
      <c r="D10" s="20" t="inlineStr">
        <is>
          <t>Mario Rossi</t>
        </is>
      </c>
      <c r="E10" s="20" t="inlineStr">
        <is>
          <t>Cliente Epsilon Ltd</t>
        </is>
      </c>
      <c r="F10" s="20" t="inlineStr">
        <is>
          <t>Prodotto A</t>
        </is>
      </c>
      <c r="G10" s="27" t="n">
        <v>34</v>
      </c>
      <c r="H10" s="28" t="n">
        <v>444</v>
      </c>
      <c r="I10" s="28">
        <f>G10*H10</f>
        <v/>
      </c>
      <c r="J10" s="29" t="n">
        <v>7</v>
      </c>
      <c r="K10" s="28">
        <f>I10*J10/100</f>
        <v/>
      </c>
    </row>
    <row r="11">
      <c r="A11" s="16" t="inlineStr">
        <is>
          <t>V0009</t>
        </is>
      </c>
      <c r="B11" s="22" t="n">
        <v>45375</v>
      </c>
      <c r="C11" s="16" t="inlineStr">
        <is>
          <t>AG005</t>
        </is>
      </c>
      <c r="D11" s="17" t="inlineStr">
        <is>
          <t>Marco Ferrari</t>
        </is>
      </c>
      <c r="E11" s="17" t="inlineStr">
        <is>
          <t>Cliente Beta SpA</t>
        </is>
      </c>
      <c r="F11" s="17" t="inlineStr">
        <is>
          <t>Prodotto A</t>
        </is>
      </c>
      <c r="G11" s="23" t="n">
        <v>45</v>
      </c>
      <c r="H11" s="24" t="n">
        <v>402</v>
      </c>
      <c r="I11" s="24">
        <f>G11*H11</f>
        <v/>
      </c>
      <c r="J11" s="25" t="n">
        <v>5</v>
      </c>
      <c r="K11" s="24">
        <f>I11*J11/100</f>
        <v/>
      </c>
    </row>
    <row r="12">
      <c r="A12" s="19" t="inlineStr">
        <is>
          <t>V0010</t>
        </is>
      </c>
      <c r="B12" s="26" t="n">
        <v>45357</v>
      </c>
      <c r="C12" s="19" t="inlineStr">
        <is>
          <t>AG003</t>
        </is>
      </c>
      <c r="D12" s="20" t="inlineStr">
        <is>
          <t>Giuseppe Verdi</t>
        </is>
      </c>
      <c r="E12" s="20" t="inlineStr">
        <is>
          <t>Cliente Gamma SA</t>
        </is>
      </c>
      <c r="F12" s="20" t="inlineStr">
        <is>
          <t>Prodotto B</t>
        </is>
      </c>
      <c r="G12" s="27" t="n">
        <v>24</v>
      </c>
      <c r="H12" s="28" t="n">
        <v>388</v>
      </c>
      <c r="I12" s="28">
        <f>G12*H12</f>
        <v/>
      </c>
      <c r="J12" s="29" t="n">
        <v>5</v>
      </c>
      <c r="K12" s="28">
        <f>I12*J12/100</f>
        <v/>
      </c>
    </row>
    <row r="13">
      <c r="A13" s="16" t="inlineStr">
        <is>
          <t>V0011</t>
        </is>
      </c>
      <c r="B13" s="22" t="n">
        <v>45311</v>
      </c>
      <c r="C13" s="16" t="inlineStr">
        <is>
          <t>AG002</t>
        </is>
      </c>
      <c r="D13" s="17" t="inlineStr">
        <is>
          <t>Laura Bianchi</t>
        </is>
      </c>
      <c r="E13" s="17" t="inlineStr">
        <is>
          <t>Cliente Gamma SA</t>
        </is>
      </c>
      <c r="F13" s="17" t="inlineStr">
        <is>
          <t>Prodotto E</t>
        </is>
      </c>
      <c r="G13" s="23" t="n">
        <v>47</v>
      </c>
      <c r="H13" s="24" t="n">
        <v>412</v>
      </c>
      <c r="I13" s="24">
        <f>G13*H13</f>
        <v/>
      </c>
      <c r="J13" s="25" t="n">
        <v>10</v>
      </c>
      <c r="K13" s="24">
        <f>I13*J13/100</f>
        <v/>
      </c>
    </row>
    <row r="14">
      <c r="A14" s="19" t="inlineStr">
        <is>
          <t>V0012</t>
        </is>
      </c>
      <c r="B14" s="26" t="n">
        <v>45402</v>
      </c>
      <c r="C14" s="19" t="inlineStr">
        <is>
          <t>AG005</t>
        </is>
      </c>
      <c r="D14" s="20" t="inlineStr">
        <is>
          <t>Marco Ferrari</t>
        </is>
      </c>
      <c r="E14" s="20" t="inlineStr">
        <is>
          <t>Cliente Alpha SRL</t>
        </is>
      </c>
      <c r="F14" s="20" t="inlineStr">
        <is>
          <t>Prodotto C</t>
        </is>
      </c>
      <c r="G14" s="27" t="n">
        <v>31</v>
      </c>
      <c r="H14" s="28" t="n">
        <v>148</v>
      </c>
      <c r="I14" s="28">
        <f>G14*H14</f>
        <v/>
      </c>
      <c r="J14" s="29" t="n">
        <v>3</v>
      </c>
      <c r="K14" s="28">
        <f>I14*J14/100</f>
        <v/>
      </c>
    </row>
    <row r="15">
      <c r="A15" s="16" t="inlineStr">
        <is>
          <t>V0013</t>
        </is>
      </c>
      <c r="B15" s="22" t="n">
        <v>45303</v>
      </c>
      <c r="C15" s="16" t="inlineStr">
        <is>
          <t>AG001</t>
        </is>
      </c>
      <c r="D15" s="17" t="inlineStr">
        <is>
          <t>Mario Rossi</t>
        </is>
      </c>
      <c r="E15" s="17" t="inlineStr">
        <is>
          <t>Cliente Alpha SRL</t>
        </is>
      </c>
      <c r="F15" s="17" t="inlineStr">
        <is>
          <t>Prodotto E</t>
        </is>
      </c>
      <c r="G15" s="23" t="n">
        <v>47</v>
      </c>
      <c r="H15" s="24" t="n">
        <v>187</v>
      </c>
      <c r="I15" s="24">
        <f>G15*H15</f>
        <v/>
      </c>
      <c r="J15" s="25" t="n">
        <v>5</v>
      </c>
      <c r="K15" s="24">
        <f>I15*J15/100</f>
        <v/>
      </c>
    </row>
    <row r="16">
      <c r="A16" s="19" t="inlineStr">
        <is>
          <t>V0014</t>
        </is>
      </c>
      <c r="B16" s="26" t="n">
        <v>45335</v>
      </c>
      <c r="C16" s="19" t="inlineStr">
        <is>
          <t>AG002</t>
        </is>
      </c>
      <c r="D16" s="20" t="inlineStr">
        <is>
          <t>Laura Bianchi</t>
        </is>
      </c>
      <c r="E16" s="20" t="inlineStr">
        <is>
          <t>Cliente Epsilon Ltd</t>
        </is>
      </c>
      <c r="F16" s="20" t="inlineStr">
        <is>
          <t>Prodotto A</t>
        </is>
      </c>
      <c r="G16" s="27" t="n">
        <v>1</v>
      </c>
      <c r="H16" s="28" t="n">
        <v>143</v>
      </c>
      <c r="I16" s="28">
        <f>G16*H16</f>
        <v/>
      </c>
      <c r="J16" s="29" t="n">
        <v>3</v>
      </c>
      <c r="K16" s="28">
        <f>I16*J16/100</f>
        <v/>
      </c>
    </row>
    <row r="17">
      <c r="A17" s="16" t="inlineStr">
        <is>
          <t>V0015</t>
        </is>
      </c>
      <c r="B17" s="22" t="n">
        <v>45364</v>
      </c>
      <c r="C17" s="16" t="inlineStr">
        <is>
          <t>AG005</t>
        </is>
      </c>
      <c r="D17" s="17" t="inlineStr">
        <is>
          <t>Marco Ferrari</t>
        </is>
      </c>
      <c r="E17" s="17" t="inlineStr">
        <is>
          <t>Cliente Epsilon Ltd</t>
        </is>
      </c>
      <c r="F17" s="17" t="inlineStr">
        <is>
          <t>Prodotto D</t>
        </is>
      </c>
      <c r="G17" s="23" t="n">
        <v>12</v>
      </c>
      <c r="H17" s="24" t="n">
        <v>157</v>
      </c>
      <c r="I17" s="24">
        <f>G17*H17</f>
        <v/>
      </c>
      <c r="J17" s="25" t="n">
        <v>3</v>
      </c>
      <c r="K17" s="24">
        <f>I17*J17/100</f>
        <v/>
      </c>
    </row>
    <row r="18">
      <c r="A18" s="19" t="inlineStr">
        <is>
          <t>V0016</t>
        </is>
      </c>
      <c r="B18" s="26" t="n">
        <v>45292</v>
      </c>
      <c r="C18" s="19" t="inlineStr">
        <is>
          <t>AG003</t>
        </is>
      </c>
      <c r="D18" s="20" t="inlineStr">
        <is>
          <t>Giuseppe Verdi</t>
        </is>
      </c>
      <c r="E18" s="20" t="inlineStr">
        <is>
          <t>Cliente Gamma SA</t>
        </is>
      </c>
      <c r="F18" s="20" t="inlineStr">
        <is>
          <t>Prodotto C</t>
        </is>
      </c>
      <c r="G18" s="27" t="n">
        <v>5</v>
      </c>
      <c r="H18" s="28" t="n">
        <v>432</v>
      </c>
      <c r="I18" s="28">
        <f>G18*H18</f>
        <v/>
      </c>
      <c r="J18" s="29" t="n">
        <v>7</v>
      </c>
      <c r="K18" s="28">
        <f>I18*J18/100</f>
        <v/>
      </c>
    </row>
    <row r="19">
      <c r="A19" s="16" t="inlineStr">
        <is>
          <t>V0017</t>
        </is>
      </c>
      <c r="B19" s="22" t="n">
        <v>45302</v>
      </c>
      <c r="C19" s="16" t="inlineStr">
        <is>
          <t>AG001</t>
        </is>
      </c>
      <c r="D19" s="17" t="inlineStr">
        <is>
          <t>Mario Rossi</t>
        </is>
      </c>
      <c r="E19" s="17" t="inlineStr">
        <is>
          <t>Cliente Delta &amp; Co</t>
        </is>
      </c>
      <c r="F19" s="17" t="inlineStr">
        <is>
          <t>Prodotto E</t>
        </is>
      </c>
      <c r="G19" s="23" t="n">
        <v>20</v>
      </c>
      <c r="H19" s="24" t="n">
        <v>208</v>
      </c>
      <c r="I19" s="24">
        <f>G19*H19</f>
        <v/>
      </c>
      <c r="J19" s="25" t="n">
        <v>3</v>
      </c>
      <c r="K19" s="24">
        <f>I19*J19/100</f>
        <v/>
      </c>
    </row>
    <row r="20">
      <c r="A20" s="19" t="inlineStr">
        <is>
          <t>V0018</t>
        </is>
      </c>
      <c r="B20" s="26" t="n">
        <v>45298</v>
      </c>
      <c r="C20" s="19" t="inlineStr">
        <is>
          <t>AG005</t>
        </is>
      </c>
      <c r="D20" s="20" t="inlineStr">
        <is>
          <t>Marco Ferrari</t>
        </is>
      </c>
      <c r="E20" s="20" t="inlineStr">
        <is>
          <t>Cliente Epsilon Ltd</t>
        </is>
      </c>
      <c r="F20" s="20" t="inlineStr">
        <is>
          <t>Prodotto A</t>
        </is>
      </c>
      <c r="G20" s="27" t="n">
        <v>20</v>
      </c>
      <c r="H20" s="28" t="n">
        <v>76</v>
      </c>
      <c r="I20" s="28">
        <f>G20*H20</f>
        <v/>
      </c>
      <c r="J20" s="29" t="n">
        <v>3</v>
      </c>
      <c r="K20" s="28">
        <f>I20*J20/100</f>
        <v/>
      </c>
    </row>
    <row r="21">
      <c r="A21" s="16" t="inlineStr">
        <is>
          <t>V0019</t>
        </is>
      </c>
      <c r="B21" s="22" t="n">
        <v>45382</v>
      </c>
      <c r="C21" s="16" t="inlineStr">
        <is>
          <t>AG004</t>
        </is>
      </c>
      <c r="D21" s="17" t="inlineStr">
        <is>
          <t>Anna Russo</t>
        </is>
      </c>
      <c r="E21" s="17" t="inlineStr">
        <is>
          <t>Cliente Alpha SRL</t>
        </is>
      </c>
      <c r="F21" s="17" t="inlineStr">
        <is>
          <t>Prodotto D</t>
        </is>
      </c>
      <c r="G21" s="23" t="n">
        <v>36</v>
      </c>
      <c r="H21" s="24" t="n">
        <v>368</v>
      </c>
      <c r="I21" s="24">
        <f>G21*H21</f>
        <v/>
      </c>
      <c r="J21" s="25" t="n">
        <v>5</v>
      </c>
      <c r="K21" s="24">
        <f>I21*J21/100</f>
        <v/>
      </c>
    </row>
    <row r="22">
      <c r="A22" s="19" t="inlineStr">
        <is>
          <t>V0020</t>
        </is>
      </c>
      <c r="B22" s="26" t="n">
        <v>45314</v>
      </c>
      <c r="C22" s="19" t="inlineStr">
        <is>
          <t>AG004</t>
        </is>
      </c>
      <c r="D22" s="20" t="inlineStr">
        <is>
          <t>Anna Russo</t>
        </is>
      </c>
      <c r="E22" s="20" t="inlineStr">
        <is>
          <t>Cliente Alpha SRL</t>
        </is>
      </c>
      <c r="F22" s="20" t="inlineStr">
        <is>
          <t>Prodotto B</t>
        </is>
      </c>
      <c r="G22" s="27" t="n">
        <v>3</v>
      </c>
      <c r="H22" s="28" t="n">
        <v>409</v>
      </c>
      <c r="I22" s="28">
        <f>G22*H22</f>
        <v/>
      </c>
      <c r="J22" s="29" t="n">
        <v>3</v>
      </c>
      <c r="K22" s="28">
        <f>I22*J22/100</f>
        <v/>
      </c>
    </row>
    <row r="23">
      <c r="A23" s="16" t="inlineStr">
        <is>
          <t>V0021</t>
        </is>
      </c>
      <c r="B23" s="22" t="n">
        <v>45371</v>
      </c>
      <c r="C23" s="16" t="inlineStr">
        <is>
          <t>AG001</t>
        </is>
      </c>
      <c r="D23" s="17" t="inlineStr">
        <is>
          <t>Mario Rossi</t>
        </is>
      </c>
      <c r="E23" s="17" t="inlineStr">
        <is>
          <t>Cliente Epsilon Ltd</t>
        </is>
      </c>
      <c r="F23" s="17" t="inlineStr">
        <is>
          <t>Prodotto C</t>
        </is>
      </c>
      <c r="G23" s="23" t="n">
        <v>5</v>
      </c>
      <c r="H23" s="24" t="n">
        <v>402</v>
      </c>
      <c r="I23" s="24">
        <f>G23*H23</f>
        <v/>
      </c>
      <c r="J23" s="25" t="n">
        <v>10</v>
      </c>
      <c r="K23" s="24">
        <f>I23*J23/100</f>
        <v/>
      </c>
    </row>
    <row r="24">
      <c r="A24" s="19" t="inlineStr">
        <is>
          <t>V0022</t>
        </is>
      </c>
      <c r="B24" s="26" t="n">
        <v>45320</v>
      </c>
      <c r="C24" s="19" t="inlineStr">
        <is>
          <t>AG002</t>
        </is>
      </c>
      <c r="D24" s="20" t="inlineStr">
        <is>
          <t>Laura Bianchi</t>
        </is>
      </c>
      <c r="E24" s="20" t="inlineStr">
        <is>
          <t>Cliente Gamma SA</t>
        </is>
      </c>
      <c r="F24" s="20" t="inlineStr">
        <is>
          <t>Prodotto C</t>
        </is>
      </c>
      <c r="G24" s="27" t="n">
        <v>50</v>
      </c>
      <c r="H24" s="28" t="n">
        <v>196</v>
      </c>
      <c r="I24" s="28">
        <f>G24*H24</f>
        <v/>
      </c>
      <c r="J24" s="29" t="n">
        <v>3</v>
      </c>
      <c r="K24" s="28">
        <f>I24*J24/100</f>
        <v/>
      </c>
    </row>
    <row r="25">
      <c r="A25" s="16" t="inlineStr">
        <is>
          <t>V0023</t>
        </is>
      </c>
      <c r="B25" s="22" t="n">
        <v>45351</v>
      </c>
      <c r="C25" s="16" t="inlineStr">
        <is>
          <t>AG004</t>
        </is>
      </c>
      <c r="D25" s="17" t="inlineStr">
        <is>
          <t>Anna Russo</t>
        </is>
      </c>
      <c r="E25" s="17" t="inlineStr">
        <is>
          <t>Cliente Beta SpA</t>
        </is>
      </c>
      <c r="F25" s="17" t="inlineStr">
        <is>
          <t>Prodotto A</t>
        </is>
      </c>
      <c r="G25" s="23" t="n">
        <v>16</v>
      </c>
      <c r="H25" s="24" t="n">
        <v>81</v>
      </c>
      <c r="I25" s="24">
        <f>G25*H25</f>
        <v/>
      </c>
      <c r="J25" s="25" t="n">
        <v>3</v>
      </c>
      <c r="K25" s="24">
        <f>I25*J25/100</f>
        <v/>
      </c>
    </row>
    <row r="26">
      <c r="A26" s="19" t="inlineStr">
        <is>
          <t>V0024</t>
        </is>
      </c>
      <c r="B26" s="26" t="n">
        <v>45408</v>
      </c>
      <c r="C26" s="19" t="inlineStr">
        <is>
          <t>AG001</t>
        </is>
      </c>
      <c r="D26" s="20" t="inlineStr">
        <is>
          <t>Mario Rossi</t>
        </is>
      </c>
      <c r="E26" s="20" t="inlineStr">
        <is>
          <t>Cliente Gamma SA</t>
        </is>
      </c>
      <c r="F26" s="20" t="inlineStr">
        <is>
          <t>Prodotto E</t>
        </is>
      </c>
      <c r="G26" s="27" t="n">
        <v>2</v>
      </c>
      <c r="H26" s="28" t="n">
        <v>408</v>
      </c>
      <c r="I26" s="28">
        <f>G26*H26</f>
        <v/>
      </c>
      <c r="J26" s="29" t="n">
        <v>3</v>
      </c>
      <c r="K26" s="28">
        <f>I26*J26/100</f>
        <v/>
      </c>
    </row>
    <row r="27">
      <c r="A27" s="16" t="inlineStr">
        <is>
          <t>V0025</t>
        </is>
      </c>
      <c r="B27" s="22" t="n">
        <v>45411</v>
      </c>
      <c r="C27" s="16" t="inlineStr">
        <is>
          <t>AG004</t>
        </is>
      </c>
      <c r="D27" s="17" t="inlineStr">
        <is>
          <t>Anna Russo</t>
        </is>
      </c>
      <c r="E27" s="17" t="inlineStr">
        <is>
          <t>Cliente Beta SpA</t>
        </is>
      </c>
      <c r="F27" s="17" t="inlineStr">
        <is>
          <t>Prodotto B</t>
        </is>
      </c>
      <c r="G27" s="23" t="n">
        <v>27</v>
      </c>
      <c r="H27" s="24" t="n">
        <v>133</v>
      </c>
      <c r="I27" s="24">
        <f>G27*H27</f>
        <v/>
      </c>
      <c r="J27" s="25" t="n">
        <v>7</v>
      </c>
      <c r="K27" s="24">
        <f>I27*J27/100</f>
        <v/>
      </c>
    </row>
    <row r="28">
      <c r="A28" s="19" t="inlineStr">
        <is>
          <t>V0026</t>
        </is>
      </c>
      <c r="B28" s="26" t="n">
        <v>45343</v>
      </c>
      <c r="C28" s="19" t="inlineStr">
        <is>
          <t>AG004</t>
        </is>
      </c>
      <c r="D28" s="20" t="inlineStr">
        <is>
          <t>Anna Russo</t>
        </is>
      </c>
      <c r="E28" s="20" t="inlineStr">
        <is>
          <t>Cliente Epsilon Ltd</t>
        </is>
      </c>
      <c r="F28" s="20" t="inlineStr">
        <is>
          <t>Prodotto E</t>
        </is>
      </c>
      <c r="G28" s="27" t="n">
        <v>41</v>
      </c>
      <c r="H28" s="28" t="n">
        <v>323</v>
      </c>
      <c r="I28" s="28">
        <f>G28*H28</f>
        <v/>
      </c>
      <c r="J28" s="29" t="n">
        <v>7</v>
      </c>
      <c r="K28" s="28">
        <f>I28*J28/100</f>
        <v/>
      </c>
    </row>
    <row r="29">
      <c r="A29" s="16" t="inlineStr">
        <is>
          <t>V0027</t>
        </is>
      </c>
      <c r="B29" s="22" t="n">
        <v>45389</v>
      </c>
      <c r="C29" s="16" t="inlineStr">
        <is>
          <t>AG003</t>
        </is>
      </c>
      <c r="D29" s="17" t="inlineStr">
        <is>
          <t>Giuseppe Verdi</t>
        </is>
      </c>
      <c r="E29" s="17" t="inlineStr">
        <is>
          <t>Cliente Gamma SA</t>
        </is>
      </c>
      <c r="F29" s="17" t="inlineStr">
        <is>
          <t>Prodotto E</t>
        </is>
      </c>
      <c r="G29" s="23" t="n">
        <v>16</v>
      </c>
      <c r="H29" s="24" t="n">
        <v>160</v>
      </c>
      <c r="I29" s="24">
        <f>G29*H29</f>
        <v/>
      </c>
      <c r="J29" s="25" t="n">
        <v>7</v>
      </c>
      <c r="K29" s="24">
        <f>I29*J29/100</f>
        <v/>
      </c>
    </row>
    <row r="30">
      <c r="A30" s="19" t="inlineStr">
        <is>
          <t>V0028</t>
        </is>
      </c>
      <c r="B30" s="26" t="n">
        <v>45410</v>
      </c>
      <c r="C30" s="19" t="inlineStr">
        <is>
          <t>AG001</t>
        </is>
      </c>
      <c r="D30" s="20" t="inlineStr">
        <is>
          <t>Mario Rossi</t>
        </is>
      </c>
      <c r="E30" s="20" t="inlineStr">
        <is>
          <t>Cliente Epsilon Ltd</t>
        </is>
      </c>
      <c r="F30" s="20" t="inlineStr">
        <is>
          <t>Prodotto A</t>
        </is>
      </c>
      <c r="G30" s="27" t="n">
        <v>8</v>
      </c>
      <c r="H30" s="28" t="n">
        <v>484</v>
      </c>
      <c r="I30" s="28">
        <f>G30*H30</f>
        <v/>
      </c>
      <c r="J30" s="29" t="n">
        <v>5</v>
      </c>
      <c r="K30" s="28">
        <f>I30*J30/100</f>
        <v/>
      </c>
    </row>
    <row r="31">
      <c r="A31" s="16" t="inlineStr">
        <is>
          <t>V0029</t>
        </is>
      </c>
      <c r="B31" s="22" t="n">
        <v>45319</v>
      </c>
      <c r="C31" s="16" t="inlineStr">
        <is>
          <t>AG002</t>
        </is>
      </c>
      <c r="D31" s="17" t="inlineStr">
        <is>
          <t>Laura Bianchi</t>
        </is>
      </c>
      <c r="E31" s="17" t="inlineStr">
        <is>
          <t>Cliente Gamma SA</t>
        </is>
      </c>
      <c r="F31" s="17" t="inlineStr">
        <is>
          <t>Prodotto A</t>
        </is>
      </c>
      <c r="G31" s="23" t="n">
        <v>11</v>
      </c>
      <c r="H31" s="24" t="n">
        <v>432</v>
      </c>
      <c r="I31" s="24">
        <f>G31*H31</f>
        <v/>
      </c>
      <c r="J31" s="25" t="n">
        <v>7</v>
      </c>
      <c r="K31" s="24">
        <f>I31*J31/100</f>
        <v/>
      </c>
    </row>
    <row r="32">
      <c r="A32" s="19" t="inlineStr">
        <is>
          <t>V0030</t>
        </is>
      </c>
      <c r="B32" s="26" t="n">
        <v>45411</v>
      </c>
      <c r="C32" s="19" t="inlineStr">
        <is>
          <t>AG002</t>
        </is>
      </c>
      <c r="D32" s="20" t="inlineStr">
        <is>
          <t>Laura Bianchi</t>
        </is>
      </c>
      <c r="E32" s="20" t="inlineStr">
        <is>
          <t>Cliente Alpha SRL</t>
        </is>
      </c>
      <c r="F32" s="20" t="inlineStr">
        <is>
          <t>Prodotto E</t>
        </is>
      </c>
      <c r="G32" s="27" t="n">
        <v>20</v>
      </c>
      <c r="H32" s="28" t="n">
        <v>75</v>
      </c>
      <c r="I32" s="28">
        <f>G32*H32</f>
        <v/>
      </c>
      <c r="J32" s="29" t="n">
        <v>5</v>
      </c>
      <c r="K32" s="28">
        <f>I32*J32/100</f>
        <v/>
      </c>
    </row>
    <row r="33">
      <c r="A33" s="16" t="inlineStr">
        <is>
          <t>V0031</t>
        </is>
      </c>
      <c r="B33" s="22" t="n">
        <v>45330</v>
      </c>
      <c r="C33" s="16" t="inlineStr">
        <is>
          <t>AG005</t>
        </is>
      </c>
      <c r="D33" s="17" t="inlineStr">
        <is>
          <t>Marco Ferrari</t>
        </is>
      </c>
      <c r="E33" s="17" t="inlineStr">
        <is>
          <t>Cliente Beta SpA</t>
        </is>
      </c>
      <c r="F33" s="17" t="inlineStr">
        <is>
          <t>Prodotto A</t>
        </is>
      </c>
      <c r="G33" s="23" t="n">
        <v>12</v>
      </c>
      <c r="H33" s="24" t="n">
        <v>339</v>
      </c>
      <c r="I33" s="24">
        <f>G33*H33</f>
        <v/>
      </c>
      <c r="J33" s="25" t="n">
        <v>10</v>
      </c>
      <c r="K33" s="24">
        <f>I33*J33/100</f>
        <v/>
      </c>
    </row>
    <row r="34">
      <c r="A34" s="19" t="inlineStr">
        <is>
          <t>V0032</t>
        </is>
      </c>
      <c r="B34" s="26" t="n">
        <v>45399</v>
      </c>
      <c r="C34" s="19" t="inlineStr">
        <is>
          <t>AG004</t>
        </is>
      </c>
      <c r="D34" s="20" t="inlineStr">
        <is>
          <t>Anna Russo</t>
        </is>
      </c>
      <c r="E34" s="20" t="inlineStr">
        <is>
          <t>Cliente Gamma SA</t>
        </is>
      </c>
      <c r="F34" s="20" t="inlineStr">
        <is>
          <t>Prodotto D</t>
        </is>
      </c>
      <c r="G34" s="27" t="n">
        <v>22</v>
      </c>
      <c r="H34" s="28" t="n">
        <v>249</v>
      </c>
      <c r="I34" s="28">
        <f>G34*H34</f>
        <v/>
      </c>
      <c r="J34" s="29" t="n">
        <v>10</v>
      </c>
      <c r="K34" s="28">
        <f>I34*J34/100</f>
        <v/>
      </c>
    </row>
    <row r="35">
      <c r="A35" s="16" t="inlineStr">
        <is>
          <t>V0033</t>
        </is>
      </c>
      <c r="B35" s="22" t="n">
        <v>45346</v>
      </c>
      <c r="C35" s="16" t="inlineStr">
        <is>
          <t>AG001</t>
        </is>
      </c>
      <c r="D35" s="17" t="inlineStr">
        <is>
          <t>Mario Rossi</t>
        </is>
      </c>
      <c r="E35" s="17" t="inlineStr">
        <is>
          <t>Cliente Delta &amp; Co</t>
        </is>
      </c>
      <c r="F35" s="17" t="inlineStr">
        <is>
          <t>Prodotto D</t>
        </is>
      </c>
      <c r="G35" s="23" t="n">
        <v>45</v>
      </c>
      <c r="H35" s="24" t="n">
        <v>495</v>
      </c>
      <c r="I35" s="24">
        <f>G35*H35</f>
        <v/>
      </c>
      <c r="J35" s="25" t="n">
        <v>5</v>
      </c>
      <c r="K35" s="24">
        <f>I35*J35/100</f>
        <v/>
      </c>
    </row>
    <row r="36">
      <c r="A36" s="19" t="inlineStr">
        <is>
          <t>V0034</t>
        </is>
      </c>
      <c r="B36" s="26" t="n">
        <v>45295</v>
      </c>
      <c r="C36" s="19" t="inlineStr">
        <is>
          <t>AG003</t>
        </is>
      </c>
      <c r="D36" s="20" t="inlineStr">
        <is>
          <t>Giuseppe Verdi</t>
        </is>
      </c>
      <c r="E36" s="20" t="inlineStr">
        <is>
          <t>Cliente Alpha SRL</t>
        </is>
      </c>
      <c r="F36" s="20" t="inlineStr">
        <is>
          <t>Prodotto C</t>
        </is>
      </c>
      <c r="G36" s="27" t="n">
        <v>50</v>
      </c>
      <c r="H36" s="28" t="n">
        <v>498</v>
      </c>
      <c r="I36" s="28">
        <f>G36*H36</f>
        <v/>
      </c>
      <c r="J36" s="29" t="n">
        <v>5</v>
      </c>
      <c r="K36" s="28">
        <f>I36*J36/100</f>
        <v/>
      </c>
    </row>
    <row r="37">
      <c r="A37" s="16" t="inlineStr">
        <is>
          <t>V0035</t>
        </is>
      </c>
      <c r="B37" s="22" t="n">
        <v>45371</v>
      </c>
      <c r="C37" s="16" t="inlineStr">
        <is>
          <t>AG001</t>
        </is>
      </c>
      <c r="D37" s="17" t="inlineStr">
        <is>
          <t>Mario Rossi</t>
        </is>
      </c>
      <c r="E37" s="17" t="inlineStr">
        <is>
          <t>Cliente Epsilon Ltd</t>
        </is>
      </c>
      <c r="F37" s="17" t="inlineStr">
        <is>
          <t>Prodotto E</t>
        </is>
      </c>
      <c r="G37" s="23" t="n">
        <v>5</v>
      </c>
      <c r="H37" s="24" t="n">
        <v>72</v>
      </c>
      <c r="I37" s="24">
        <f>G37*H37</f>
        <v/>
      </c>
      <c r="J37" s="25" t="n">
        <v>10</v>
      </c>
      <c r="K37" s="24">
        <f>I37*J37/100</f>
        <v/>
      </c>
    </row>
    <row r="38">
      <c r="A38" s="19" t="inlineStr">
        <is>
          <t>V0036</t>
        </is>
      </c>
      <c r="B38" s="26" t="n">
        <v>45333</v>
      </c>
      <c r="C38" s="19" t="inlineStr">
        <is>
          <t>AG003</t>
        </is>
      </c>
      <c r="D38" s="20" t="inlineStr">
        <is>
          <t>Giuseppe Verdi</t>
        </is>
      </c>
      <c r="E38" s="20" t="inlineStr">
        <is>
          <t>Cliente Alpha SRL</t>
        </is>
      </c>
      <c r="F38" s="20" t="inlineStr">
        <is>
          <t>Prodotto C</t>
        </is>
      </c>
      <c r="G38" s="27" t="n">
        <v>1</v>
      </c>
      <c r="H38" s="28" t="n">
        <v>229</v>
      </c>
      <c r="I38" s="28">
        <f>G38*H38</f>
        <v/>
      </c>
      <c r="J38" s="29" t="n">
        <v>3</v>
      </c>
      <c r="K38" s="28">
        <f>I38*J38/100</f>
        <v/>
      </c>
    </row>
    <row r="39">
      <c r="A39" s="16" t="inlineStr">
        <is>
          <t>V0037</t>
        </is>
      </c>
      <c r="B39" s="22" t="n">
        <v>45410</v>
      </c>
      <c r="C39" s="16" t="inlineStr">
        <is>
          <t>AG002</t>
        </is>
      </c>
      <c r="D39" s="17" t="inlineStr">
        <is>
          <t>Laura Bianchi</t>
        </is>
      </c>
      <c r="E39" s="17" t="inlineStr">
        <is>
          <t>Cliente Beta SpA</t>
        </is>
      </c>
      <c r="F39" s="17" t="inlineStr">
        <is>
          <t>Prodotto C</t>
        </is>
      </c>
      <c r="G39" s="23" t="n">
        <v>13</v>
      </c>
      <c r="H39" s="24" t="n">
        <v>306</v>
      </c>
      <c r="I39" s="24">
        <f>G39*H39</f>
        <v/>
      </c>
      <c r="J39" s="25" t="n">
        <v>10</v>
      </c>
      <c r="K39" s="24">
        <f>I39*J39/100</f>
        <v/>
      </c>
    </row>
    <row r="40">
      <c r="A40" s="19" t="inlineStr">
        <is>
          <t>V0038</t>
        </is>
      </c>
      <c r="B40" s="26" t="n">
        <v>45372</v>
      </c>
      <c r="C40" s="19" t="inlineStr">
        <is>
          <t>AG002</t>
        </is>
      </c>
      <c r="D40" s="20" t="inlineStr">
        <is>
          <t>Laura Bianchi</t>
        </is>
      </c>
      <c r="E40" s="20" t="inlineStr">
        <is>
          <t>Cliente Gamma SA</t>
        </is>
      </c>
      <c r="F40" s="20" t="inlineStr">
        <is>
          <t>Prodotto B</t>
        </is>
      </c>
      <c r="G40" s="27" t="n">
        <v>26</v>
      </c>
      <c r="H40" s="28" t="n">
        <v>469</v>
      </c>
      <c r="I40" s="28">
        <f>G40*H40</f>
        <v/>
      </c>
      <c r="J40" s="29" t="n">
        <v>10</v>
      </c>
      <c r="K40" s="28">
        <f>I40*J40/100</f>
        <v/>
      </c>
    </row>
    <row r="41">
      <c r="A41" s="16" t="inlineStr">
        <is>
          <t>V0039</t>
        </is>
      </c>
      <c r="B41" s="22" t="n">
        <v>45306</v>
      </c>
      <c r="C41" s="16" t="inlineStr">
        <is>
          <t>AG002</t>
        </is>
      </c>
      <c r="D41" s="17" t="inlineStr">
        <is>
          <t>Laura Bianchi</t>
        </is>
      </c>
      <c r="E41" s="17" t="inlineStr">
        <is>
          <t>Cliente Beta SpA</t>
        </is>
      </c>
      <c r="F41" s="17" t="inlineStr">
        <is>
          <t>Prodotto A</t>
        </is>
      </c>
      <c r="G41" s="23" t="n">
        <v>28</v>
      </c>
      <c r="H41" s="24" t="n">
        <v>86</v>
      </c>
      <c r="I41" s="24">
        <f>G41*H41</f>
        <v/>
      </c>
      <c r="J41" s="25" t="n">
        <v>3</v>
      </c>
      <c r="K41" s="24">
        <f>I41*J41/100</f>
        <v/>
      </c>
    </row>
    <row r="42">
      <c r="A42" s="19" t="inlineStr">
        <is>
          <t>V0040</t>
        </is>
      </c>
      <c r="B42" s="26" t="n">
        <v>45390</v>
      </c>
      <c r="C42" s="19" t="inlineStr">
        <is>
          <t>AG004</t>
        </is>
      </c>
      <c r="D42" s="20" t="inlineStr">
        <is>
          <t>Anna Russo</t>
        </is>
      </c>
      <c r="E42" s="20" t="inlineStr">
        <is>
          <t>Cliente Epsilon Ltd</t>
        </is>
      </c>
      <c r="F42" s="20" t="inlineStr">
        <is>
          <t>Prodotto B</t>
        </is>
      </c>
      <c r="G42" s="27" t="n">
        <v>29</v>
      </c>
      <c r="H42" s="28" t="n">
        <v>444</v>
      </c>
      <c r="I42" s="28">
        <f>G42*H42</f>
        <v/>
      </c>
      <c r="J42" s="29" t="n">
        <v>10</v>
      </c>
      <c r="K42" s="28">
        <f>I42*J42/100</f>
        <v/>
      </c>
    </row>
    <row r="43">
      <c r="A43" s="16" t="inlineStr">
        <is>
          <t>V0041</t>
        </is>
      </c>
      <c r="B43" s="22" t="n">
        <v>45385</v>
      </c>
      <c r="C43" s="16" t="inlineStr">
        <is>
          <t>AG005</t>
        </is>
      </c>
      <c r="D43" s="17" t="inlineStr">
        <is>
          <t>Marco Ferrari</t>
        </is>
      </c>
      <c r="E43" s="17" t="inlineStr">
        <is>
          <t>Cliente Beta SpA</t>
        </is>
      </c>
      <c r="F43" s="17" t="inlineStr">
        <is>
          <t>Prodotto E</t>
        </is>
      </c>
      <c r="G43" s="23" t="n">
        <v>38</v>
      </c>
      <c r="H43" s="24" t="n">
        <v>393</v>
      </c>
      <c r="I43" s="24">
        <f>G43*H43</f>
        <v/>
      </c>
      <c r="J43" s="25" t="n">
        <v>3</v>
      </c>
      <c r="K43" s="24">
        <f>I43*J43/100</f>
        <v/>
      </c>
    </row>
    <row r="44">
      <c r="A44" s="19" t="inlineStr">
        <is>
          <t>V0042</t>
        </is>
      </c>
      <c r="B44" s="26" t="n">
        <v>45399</v>
      </c>
      <c r="C44" s="19" t="inlineStr">
        <is>
          <t>AG001</t>
        </is>
      </c>
      <c r="D44" s="20" t="inlineStr">
        <is>
          <t>Mario Rossi</t>
        </is>
      </c>
      <c r="E44" s="20" t="inlineStr">
        <is>
          <t>Cliente Delta &amp; Co</t>
        </is>
      </c>
      <c r="F44" s="20" t="inlineStr">
        <is>
          <t>Prodotto A</t>
        </is>
      </c>
      <c r="G44" s="27" t="n">
        <v>18</v>
      </c>
      <c r="H44" s="28" t="n">
        <v>477</v>
      </c>
      <c r="I44" s="28">
        <f>G44*H44</f>
        <v/>
      </c>
      <c r="J44" s="29" t="n">
        <v>10</v>
      </c>
      <c r="K44" s="28">
        <f>I44*J44/100</f>
        <v/>
      </c>
    </row>
    <row r="45">
      <c r="A45" s="16" t="inlineStr">
        <is>
          <t>V0043</t>
        </is>
      </c>
      <c r="B45" s="22" t="n">
        <v>45321</v>
      </c>
      <c r="C45" s="16" t="inlineStr">
        <is>
          <t>AG002</t>
        </is>
      </c>
      <c r="D45" s="17" t="inlineStr">
        <is>
          <t>Laura Bianchi</t>
        </is>
      </c>
      <c r="E45" s="17" t="inlineStr">
        <is>
          <t>Cliente Beta SpA</t>
        </is>
      </c>
      <c r="F45" s="17" t="inlineStr">
        <is>
          <t>Prodotto B</t>
        </is>
      </c>
      <c r="G45" s="23" t="n">
        <v>14</v>
      </c>
      <c r="H45" s="24" t="n">
        <v>307</v>
      </c>
      <c r="I45" s="24">
        <f>G45*H45</f>
        <v/>
      </c>
      <c r="J45" s="25" t="n">
        <v>5</v>
      </c>
      <c r="K45" s="24">
        <f>I45*J45/100</f>
        <v/>
      </c>
    </row>
    <row r="46">
      <c r="A46" s="19" t="inlineStr">
        <is>
          <t>V0044</t>
        </is>
      </c>
      <c r="B46" s="26" t="n">
        <v>45377</v>
      </c>
      <c r="C46" s="19" t="inlineStr">
        <is>
          <t>AG005</t>
        </is>
      </c>
      <c r="D46" s="20" t="inlineStr">
        <is>
          <t>Marco Ferrari</t>
        </is>
      </c>
      <c r="E46" s="20" t="inlineStr">
        <is>
          <t>Cliente Delta &amp; Co</t>
        </is>
      </c>
      <c r="F46" s="20" t="inlineStr">
        <is>
          <t>Prodotto D</t>
        </is>
      </c>
      <c r="G46" s="27" t="n">
        <v>33</v>
      </c>
      <c r="H46" s="28" t="n">
        <v>485</v>
      </c>
      <c r="I46" s="28">
        <f>G46*H46</f>
        <v/>
      </c>
      <c r="J46" s="29" t="n">
        <v>5</v>
      </c>
      <c r="K46" s="28">
        <f>I46*J46/100</f>
        <v/>
      </c>
    </row>
    <row r="47">
      <c r="A47" s="16" t="inlineStr">
        <is>
          <t>V0045</t>
        </is>
      </c>
      <c r="B47" s="22" t="n">
        <v>45333</v>
      </c>
      <c r="C47" s="16" t="inlineStr">
        <is>
          <t>AG002</t>
        </is>
      </c>
      <c r="D47" s="17" t="inlineStr">
        <is>
          <t>Laura Bianchi</t>
        </is>
      </c>
      <c r="E47" s="17" t="inlineStr">
        <is>
          <t>Cliente Alpha SRL</t>
        </is>
      </c>
      <c r="F47" s="17" t="inlineStr">
        <is>
          <t>Prodotto E</t>
        </is>
      </c>
      <c r="G47" s="23" t="n">
        <v>48</v>
      </c>
      <c r="H47" s="24" t="n">
        <v>278</v>
      </c>
      <c r="I47" s="24">
        <f>G47*H47</f>
        <v/>
      </c>
      <c r="J47" s="25" t="n">
        <v>3</v>
      </c>
      <c r="K47" s="24">
        <f>I47*J47/100</f>
        <v/>
      </c>
    </row>
    <row r="48">
      <c r="A48" s="19" t="inlineStr">
        <is>
          <t>V0046</t>
        </is>
      </c>
      <c r="B48" s="26" t="n">
        <v>45375</v>
      </c>
      <c r="C48" s="19" t="inlineStr">
        <is>
          <t>AG005</t>
        </is>
      </c>
      <c r="D48" s="20" t="inlineStr">
        <is>
          <t>Marco Ferrari</t>
        </is>
      </c>
      <c r="E48" s="20" t="inlineStr">
        <is>
          <t>Cliente Epsilon Ltd</t>
        </is>
      </c>
      <c r="F48" s="20" t="inlineStr">
        <is>
          <t>Prodotto C</t>
        </is>
      </c>
      <c r="G48" s="27" t="n">
        <v>23</v>
      </c>
      <c r="H48" s="28" t="n">
        <v>411</v>
      </c>
      <c r="I48" s="28">
        <f>G48*H48</f>
        <v/>
      </c>
      <c r="J48" s="29" t="n">
        <v>10</v>
      </c>
      <c r="K48" s="28">
        <f>I48*J48/100</f>
        <v/>
      </c>
    </row>
    <row r="49">
      <c r="A49" s="16" t="inlineStr">
        <is>
          <t>V0047</t>
        </is>
      </c>
      <c r="B49" s="22" t="n">
        <v>45352</v>
      </c>
      <c r="C49" s="16" t="inlineStr">
        <is>
          <t>AG005</t>
        </is>
      </c>
      <c r="D49" s="17" t="inlineStr">
        <is>
          <t>Marco Ferrari</t>
        </is>
      </c>
      <c r="E49" s="17" t="inlineStr">
        <is>
          <t>Cliente Beta SpA</t>
        </is>
      </c>
      <c r="F49" s="17" t="inlineStr">
        <is>
          <t>Prodotto B</t>
        </is>
      </c>
      <c r="G49" s="23" t="n">
        <v>42</v>
      </c>
      <c r="H49" s="24" t="n">
        <v>317</v>
      </c>
      <c r="I49" s="24">
        <f>G49*H49</f>
        <v/>
      </c>
      <c r="J49" s="25" t="n">
        <v>7</v>
      </c>
      <c r="K49" s="24">
        <f>I49*J49/100</f>
        <v/>
      </c>
    </row>
    <row r="50">
      <c r="A50" s="19" t="inlineStr">
        <is>
          <t>V0048</t>
        </is>
      </c>
      <c r="B50" s="26" t="n">
        <v>45368</v>
      </c>
      <c r="C50" s="19" t="inlineStr">
        <is>
          <t>AG003</t>
        </is>
      </c>
      <c r="D50" s="20" t="inlineStr">
        <is>
          <t>Giuseppe Verdi</t>
        </is>
      </c>
      <c r="E50" s="20" t="inlineStr">
        <is>
          <t>Cliente Delta &amp; Co</t>
        </is>
      </c>
      <c r="F50" s="20" t="inlineStr">
        <is>
          <t>Prodotto C</t>
        </is>
      </c>
      <c r="G50" s="27" t="n">
        <v>17</v>
      </c>
      <c r="H50" s="28" t="n">
        <v>439</v>
      </c>
      <c r="I50" s="28">
        <f>G50*H50</f>
        <v/>
      </c>
      <c r="J50" s="29" t="n">
        <v>10</v>
      </c>
      <c r="K50" s="28">
        <f>I50*J50/100</f>
        <v/>
      </c>
    </row>
    <row r="51">
      <c r="A51" s="16" t="inlineStr">
        <is>
          <t>V0049</t>
        </is>
      </c>
      <c r="B51" s="22" t="n">
        <v>45325</v>
      </c>
      <c r="C51" s="16" t="inlineStr">
        <is>
          <t>AG005</t>
        </is>
      </c>
      <c r="D51" s="17" t="inlineStr">
        <is>
          <t>Marco Ferrari</t>
        </is>
      </c>
      <c r="E51" s="17" t="inlineStr">
        <is>
          <t>Cliente Gamma SA</t>
        </is>
      </c>
      <c r="F51" s="17" t="inlineStr">
        <is>
          <t>Prodotto A</t>
        </is>
      </c>
      <c r="G51" s="23" t="n">
        <v>32</v>
      </c>
      <c r="H51" s="24" t="n">
        <v>69</v>
      </c>
      <c r="I51" s="24">
        <f>G51*H51</f>
        <v/>
      </c>
      <c r="J51" s="25" t="n">
        <v>5</v>
      </c>
      <c r="K51" s="24">
        <f>I51*J51/100</f>
        <v/>
      </c>
    </row>
    <row r="52">
      <c r="A52" s="19" t="inlineStr">
        <is>
          <t>V0050</t>
        </is>
      </c>
      <c r="B52" s="26" t="n">
        <v>45296</v>
      </c>
      <c r="C52" s="19" t="inlineStr">
        <is>
          <t>AG001</t>
        </is>
      </c>
      <c r="D52" s="20" t="inlineStr">
        <is>
          <t>Mario Rossi</t>
        </is>
      </c>
      <c r="E52" s="20" t="inlineStr">
        <is>
          <t>Cliente Gamma SA</t>
        </is>
      </c>
      <c r="F52" s="20" t="inlineStr">
        <is>
          <t>Prodotto A</t>
        </is>
      </c>
      <c r="G52" s="27" t="n">
        <v>43</v>
      </c>
      <c r="H52" s="28" t="n">
        <v>275</v>
      </c>
      <c r="I52" s="28">
        <f>G52*H52</f>
        <v/>
      </c>
      <c r="J52" s="29" t="n">
        <v>5</v>
      </c>
      <c r="K52" s="28">
        <f>I52*J52/100</f>
        <v/>
      </c>
    </row>
  </sheetData>
  <mergeCells count="1">
    <mergeCell ref="A1:K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F59E0B"/>
    <outlinePr summaryBelow="1" summaryRight="1"/>
    <pageSetUpPr/>
  </sheetPr>
  <dimension ref="A1:I7"/>
  <sheetViews>
    <sheetView workbookViewId="0">
      <selection activeCell="A1" sqref="A1"/>
    </sheetView>
  </sheetViews>
  <sheetFormatPr baseColWidth="8" defaultRowHeight="15"/>
  <cols>
    <col width="14" customWidth="1" min="1" max="1"/>
    <col width="18" customWidth="1" min="2" max="2"/>
    <col width="15" customWidth="1" min="3" max="3"/>
    <col width="12" customWidth="1" min="4" max="4"/>
    <col width="16" customWidth="1" min="5" max="5"/>
    <col width="16" customWidth="1" min="6" max="6"/>
    <col width="18" customWidth="1" min="7" max="7"/>
    <col width="15" customWidth="1" min="8" max="8"/>
    <col width="15" customWidth="1" min="9" max="9"/>
  </cols>
  <sheetData>
    <row r="1">
      <c r="A1" s="15" t="inlineStr">
        <is>
          <t>CALCOLO PROVVIGIONI PER AGENTE</t>
        </is>
      </c>
    </row>
    <row r="2">
      <c r="A2" s="3" t="inlineStr">
        <is>
          <t>Codice Agente</t>
        </is>
      </c>
      <c r="B2" s="3" t="inlineStr">
        <is>
          <t>Nome Agente</t>
        </is>
      </c>
      <c r="C2" s="3" t="inlineStr">
        <is>
          <t>Totale Vendite</t>
        </is>
      </c>
      <c r="D2" s="3" t="inlineStr">
        <is>
          <t>N° Vendite</t>
        </is>
      </c>
      <c r="E2" s="3" t="inlineStr">
        <is>
          <t>Provvigioni Totali</t>
        </is>
      </c>
      <c r="F2" s="3" t="inlineStr">
        <is>
          <t>Provvigioni Pagate</t>
        </is>
      </c>
      <c r="G2" s="3" t="inlineStr">
        <is>
          <t>Provvigioni Da Pagare</t>
        </is>
      </c>
      <c r="H2" s="3" t="inlineStr">
        <is>
          <t>Media Vendita</t>
        </is>
      </c>
      <c r="I2" s="3" t="inlineStr">
        <is>
          <t>Status</t>
        </is>
      </c>
    </row>
    <row r="3">
      <c r="A3" s="16" t="inlineStr">
        <is>
          <t>AG001</t>
        </is>
      </c>
      <c r="B3" s="17" t="inlineStr">
        <is>
          <t>Mario Rossi</t>
        </is>
      </c>
      <c r="C3" s="24">
        <f>SUMIF(Vendite!$C:$C,$A3,Vendite!$I:$I)</f>
        <v/>
      </c>
      <c r="D3" s="23">
        <f>COUNTIF(Vendite!$C:$C,$A3)</f>
        <v/>
      </c>
      <c r="E3" s="24">
        <f>SUMIF(Vendite!$C:$C,$A3,Vendite!$K:$K)</f>
        <v/>
      </c>
      <c r="F3" s="24">
        <f>SUMIF(Pagamenti!$B:$B,$A3,Pagamenti!$E:$E)</f>
        <v/>
      </c>
      <c r="G3" s="24">
        <f>E3-F3</f>
        <v/>
      </c>
      <c r="H3" s="24">
        <f>IF(D3&gt;0,C3/D3,0)</f>
        <v/>
      </c>
      <c r="I3" s="16">
        <f>IF(G3&gt;0,"Da Pagare","Saldato")</f>
        <v/>
      </c>
    </row>
    <row r="4">
      <c r="A4" s="19" t="inlineStr">
        <is>
          <t>AG002</t>
        </is>
      </c>
      <c r="B4" s="20" t="inlineStr">
        <is>
          <t>Laura Bianchi</t>
        </is>
      </c>
      <c r="C4" s="28">
        <f>SUMIF(Vendite!$C:$C,$A4,Vendite!$I:$I)</f>
        <v/>
      </c>
      <c r="D4" s="27">
        <f>COUNTIF(Vendite!$C:$C,$A4)</f>
        <v/>
      </c>
      <c r="E4" s="28">
        <f>SUMIF(Vendite!$C:$C,$A4,Vendite!$K:$K)</f>
        <v/>
      </c>
      <c r="F4" s="28">
        <f>SUMIF(Pagamenti!$B:$B,$A4,Pagamenti!$E:$E)</f>
        <v/>
      </c>
      <c r="G4" s="28">
        <f>E4-F4</f>
        <v/>
      </c>
      <c r="H4" s="28">
        <f>IF(D4&gt;0,C4/D4,0)</f>
        <v/>
      </c>
      <c r="I4" s="19">
        <f>IF(G4&gt;0,"Da Pagare","Saldato")</f>
        <v/>
      </c>
    </row>
    <row r="5">
      <c r="A5" s="16" t="inlineStr">
        <is>
          <t>AG003</t>
        </is>
      </c>
      <c r="B5" s="17" t="inlineStr">
        <is>
          <t>Giuseppe Verdi</t>
        </is>
      </c>
      <c r="C5" s="24">
        <f>SUMIF(Vendite!$C:$C,$A5,Vendite!$I:$I)</f>
        <v/>
      </c>
      <c r="D5" s="23">
        <f>COUNTIF(Vendite!$C:$C,$A5)</f>
        <v/>
      </c>
      <c r="E5" s="24">
        <f>SUMIF(Vendite!$C:$C,$A5,Vendite!$K:$K)</f>
        <v/>
      </c>
      <c r="F5" s="24">
        <f>SUMIF(Pagamenti!$B:$B,$A5,Pagamenti!$E:$E)</f>
        <v/>
      </c>
      <c r="G5" s="24">
        <f>E5-F5</f>
        <v/>
      </c>
      <c r="H5" s="24">
        <f>IF(D5&gt;0,C5/D5,0)</f>
        <v/>
      </c>
      <c r="I5" s="16">
        <f>IF(G5&gt;0,"Da Pagare","Saldato")</f>
        <v/>
      </c>
    </row>
    <row r="6">
      <c r="A6" s="19" t="inlineStr">
        <is>
          <t>AG004</t>
        </is>
      </c>
      <c r="B6" s="20" t="inlineStr">
        <is>
          <t>Anna Russo</t>
        </is>
      </c>
      <c r="C6" s="28">
        <f>SUMIF(Vendite!$C:$C,$A6,Vendite!$I:$I)</f>
        <v/>
      </c>
      <c r="D6" s="27">
        <f>COUNTIF(Vendite!$C:$C,$A6)</f>
        <v/>
      </c>
      <c r="E6" s="28">
        <f>SUMIF(Vendite!$C:$C,$A6,Vendite!$K:$K)</f>
        <v/>
      </c>
      <c r="F6" s="28">
        <f>SUMIF(Pagamenti!$B:$B,$A6,Pagamenti!$E:$E)</f>
        <v/>
      </c>
      <c r="G6" s="28">
        <f>E6-F6</f>
        <v/>
      </c>
      <c r="H6" s="28">
        <f>IF(D6&gt;0,C6/D6,0)</f>
        <v/>
      </c>
      <c r="I6" s="19">
        <f>IF(G6&gt;0,"Da Pagare","Saldato")</f>
        <v/>
      </c>
    </row>
    <row r="7">
      <c r="A7" s="16" t="inlineStr">
        <is>
          <t>AG005</t>
        </is>
      </c>
      <c r="B7" s="17" t="inlineStr">
        <is>
          <t>Marco Ferrari</t>
        </is>
      </c>
      <c r="C7" s="24">
        <f>SUMIF(Vendite!$C:$C,$A7,Vendite!$I:$I)</f>
        <v/>
      </c>
      <c r="D7" s="23">
        <f>COUNTIF(Vendite!$C:$C,$A7)</f>
        <v/>
      </c>
      <c r="E7" s="24">
        <f>SUMIF(Vendite!$C:$C,$A7,Vendite!$K:$K)</f>
        <v/>
      </c>
      <c r="F7" s="24">
        <f>SUMIF(Pagamenti!$B:$B,$A7,Pagamenti!$E:$E)</f>
        <v/>
      </c>
      <c r="G7" s="24">
        <f>E7-F7</f>
        <v/>
      </c>
      <c r="H7" s="24">
        <f>IF(D7&gt;0,C7/D7,0)</f>
        <v/>
      </c>
      <c r="I7" s="16">
        <f>IF(G7&gt;0,"Da Pagare","Saldato")</f>
        <v/>
      </c>
    </row>
  </sheetData>
  <mergeCells count="1">
    <mergeCell ref="A1:I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10B981"/>
    <outlinePr summaryBelow="1" summaryRight="1"/>
    <pageSetUpPr/>
  </sheetPr>
  <dimension ref="A1:F7"/>
  <sheetViews>
    <sheetView workbookViewId="0">
      <selection activeCell="A1" sqref="A1"/>
    </sheetView>
  </sheetViews>
  <sheetFormatPr baseColWidth="8" defaultRowHeight="15"/>
  <cols>
    <col width="15" customWidth="1" min="1" max="1"/>
    <col width="14" customWidth="1" min="2" max="2"/>
    <col width="18" customWidth="1" min="3" max="3"/>
    <col width="15" customWidth="1" min="4" max="4"/>
    <col width="15" customWidth="1" min="5" max="5"/>
    <col width="35" customWidth="1" min="6" max="6"/>
  </cols>
  <sheetData>
    <row r="1">
      <c r="A1" s="15" t="inlineStr">
        <is>
          <t>STORICO PAGAMENTI PROVVIGIONI</t>
        </is>
      </c>
    </row>
    <row r="2">
      <c r="A2" s="3" t="inlineStr">
        <is>
          <t>ID Pagamento</t>
        </is>
      </c>
      <c r="B2" s="3" t="inlineStr">
        <is>
          <t>Codice Agente</t>
        </is>
      </c>
      <c r="C2" s="3" t="inlineStr">
        <is>
          <t>Nome Agente</t>
        </is>
      </c>
      <c r="D2" s="3" t="inlineStr">
        <is>
          <t>Data Pagamento</t>
        </is>
      </c>
      <c r="E2" s="3" t="inlineStr">
        <is>
          <t>Importo</t>
        </is>
      </c>
      <c r="F2" s="3" t="inlineStr">
        <is>
          <t>Note</t>
        </is>
      </c>
    </row>
    <row r="3">
      <c r="A3" s="16" t="inlineStr">
        <is>
          <t>PAG001</t>
        </is>
      </c>
      <c r="B3" s="16" t="inlineStr">
        <is>
          <t>AG001</t>
        </is>
      </c>
      <c r="C3" s="17" t="inlineStr">
        <is>
          <t>Mario Rossi</t>
        </is>
      </c>
      <c r="D3" s="22" t="n">
        <v>45322</v>
      </c>
      <c r="E3" s="24" t="n">
        <v>2500</v>
      </c>
      <c r="F3" s="17" t="inlineStr">
        <is>
          <t>Pagamento provvigioni gennaio</t>
        </is>
      </c>
    </row>
    <row r="4">
      <c r="A4" s="19" t="inlineStr">
        <is>
          <t>PAG002</t>
        </is>
      </c>
      <c r="B4" s="19" t="inlineStr">
        <is>
          <t>AG002</t>
        </is>
      </c>
      <c r="C4" s="20" t="inlineStr">
        <is>
          <t>Laura Bianchi</t>
        </is>
      </c>
      <c r="D4" s="26" t="n">
        <v>45322</v>
      </c>
      <c r="E4" s="28" t="n">
        <v>3200</v>
      </c>
      <c r="F4" s="20" t="inlineStr">
        <is>
          <t>Pagamento provvigioni gennaio</t>
        </is>
      </c>
    </row>
    <row r="5">
      <c r="A5" s="16" t="inlineStr">
        <is>
          <t>PAG003</t>
        </is>
      </c>
      <c r="B5" s="16" t="inlineStr">
        <is>
          <t>AG003</t>
        </is>
      </c>
      <c r="C5" s="17" t="inlineStr">
        <is>
          <t>Giuseppe Verdi</t>
        </is>
      </c>
      <c r="D5" s="22" t="n">
        <v>45322</v>
      </c>
      <c r="E5" s="24" t="n">
        <v>1800</v>
      </c>
      <c r="F5" s="17" t="inlineStr">
        <is>
          <t>Pagamento provvigioni gennaio</t>
        </is>
      </c>
    </row>
    <row r="6">
      <c r="A6" s="19" t="inlineStr">
        <is>
          <t>PAG004</t>
        </is>
      </c>
      <c r="B6" s="19" t="inlineStr">
        <is>
          <t>AG001</t>
        </is>
      </c>
      <c r="C6" s="20" t="inlineStr">
        <is>
          <t>Mario Rossi</t>
        </is>
      </c>
      <c r="D6" s="26" t="n">
        <v>45350</v>
      </c>
      <c r="E6" s="28" t="n">
        <v>3100</v>
      </c>
      <c r="F6" s="20" t="inlineStr">
        <is>
          <t>Pagamento provvigioni febbraio</t>
        </is>
      </c>
    </row>
    <row r="7">
      <c r="A7" s="16" t="inlineStr">
        <is>
          <t>PAG005</t>
        </is>
      </c>
      <c r="B7" s="16" t="inlineStr">
        <is>
          <t>AG004</t>
        </is>
      </c>
      <c r="C7" s="17" t="inlineStr">
        <is>
          <t>Anna Russo</t>
        </is>
      </c>
      <c r="D7" s="22" t="n">
        <v>45350</v>
      </c>
      <c r="E7" s="24" t="n">
        <v>2700</v>
      </c>
      <c r="F7" s="17" t="inlineStr">
        <is>
          <t>Pagamento provvigioni febbraio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tabColor rgb="001E3A8A"/>
    <outlinePr summaryBelow="1" summaryRight="1"/>
    <pageSetUpPr/>
  </sheetPr>
  <dimension ref="A1:H7"/>
  <sheetViews>
    <sheetView workbookViewId="0">
      <selection activeCell="A1" sqref="A1"/>
    </sheetView>
  </sheetViews>
  <sheetFormatPr baseColWidth="8" defaultRowHeight="15"/>
  <cols>
    <col width="14" customWidth="1" min="1" max="1"/>
    <col width="18" customWidth="1" min="2" max="2"/>
    <col width="16" customWidth="1" min="3" max="3"/>
    <col width="16" customWidth="1" min="4" max="4"/>
    <col width="14" customWidth="1" min="5" max="5"/>
    <col width="16" customWidth="1" min="6" max="6"/>
    <col width="14" customWidth="1" min="7" max="7"/>
    <col width="15" customWidth="1" min="8" max="8"/>
  </cols>
  <sheetData>
    <row r="1">
      <c r="A1" s="15" t="inlineStr">
        <is>
          <t>OBIETTIVI E PERFORMANCE AGENTI</t>
        </is>
      </c>
    </row>
    <row r="2">
      <c r="A2" s="3" t="inlineStr">
        <is>
          <t>Codice Agente</t>
        </is>
      </c>
      <c r="B2" s="3" t="inlineStr">
        <is>
          <t>Nome Agente</t>
        </is>
      </c>
      <c r="C2" s="3" t="inlineStr">
        <is>
          <t>Obiettivo Mensile</t>
        </is>
      </c>
      <c r="D2" s="3" t="inlineStr">
        <is>
          <t>Vendite Attuali</t>
        </is>
      </c>
      <c r="E2" s="3" t="inlineStr">
        <is>
          <t>Raggiungimento</t>
        </is>
      </c>
      <c r="F2" s="3" t="inlineStr">
        <is>
          <t>% Raggiungimento</t>
        </is>
      </c>
      <c r="G2" s="3" t="inlineStr">
        <is>
          <t>Scostamento</t>
        </is>
      </c>
      <c r="H2" s="3" t="inlineStr">
        <is>
          <t>Valutazione</t>
        </is>
      </c>
    </row>
    <row r="3">
      <c r="A3" s="16" t="inlineStr">
        <is>
          <t>AG001</t>
        </is>
      </c>
      <c r="B3" s="17" t="inlineStr">
        <is>
          <t>Mario Rossi</t>
        </is>
      </c>
      <c r="C3" s="24" t="n">
        <v>15000</v>
      </c>
      <c r="D3" s="24">
        <f>SUMIF(Vendite!$C:$C,$A3,Vendite!$I:$I)</f>
        <v/>
      </c>
      <c r="E3" s="16">
        <f>IF(D3&gt;=C3,"✓","✗")</f>
        <v/>
      </c>
      <c r="F3" s="30">
        <f>IF(C3&gt;0,D3/C3,0)</f>
        <v/>
      </c>
      <c r="G3" s="24">
        <f>D3-C3</f>
        <v/>
      </c>
      <c r="H3" s="16">
        <f>IF(F3&gt;=1,"Eccellente",IF(F3&gt;=0.8,"Buono",IF(F3&gt;=0.6,"Sufficiente","Insufficiente")))</f>
        <v/>
      </c>
    </row>
    <row r="4">
      <c r="A4" s="19" t="inlineStr">
        <is>
          <t>AG002</t>
        </is>
      </c>
      <c r="B4" s="20" t="inlineStr">
        <is>
          <t>Laura Bianchi</t>
        </is>
      </c>
      <c r="C4" s="28" t="n">
        <v>18000</v>
      </c>
      <c r="D4" s="28">
        <f>SUMIF(Vendite!$C:$C,$A4,Vendite!$I:$I)</f>
        <v/>
      </c>
      <c r="E4" s="19">
        <f>IF(D4&gt;=C4,"✓","✗")</f>
        <v/>
      </c>
      <c r="F4" s="31">
        <f>IF(C4&gt;0,D4/C4,0)</f>
        <v/>
      </c>
      <c r="G4" s="28">
        <f>D4-C4</f>
        <v/>
      </c>
      <c r="H4" s="19">
        <f>IF(F4&gt;=1,"Eccellente",IF(F4&gt;=0.8,"Buono",IF(F4&gt;=0.6,"Sufficiente","Insufficiente")))</f>
        <v/>
      </c>
    </row>
    <row r="5">
      <c r="A5" s="16" t="inlineStr">
        <is>
          <t>AG003</t>
        </is>
      </c>
      <c r="B5" s="17" t="inlineStr">
        <is>
          <t>Giuseppe Verdi</t>
        </is>
      </c>
      <c r="C5" s="24" t="n">
        <v>12000</v>
      </c>
      <c r="D5" s="24">
        <f>SUMIF(Vendite!$C:$C,$A5,Vendite!$I:$I)</f>
        <v/>
      </c>
      <c r="E5" s="16">
        <f>IF(D5&gt;=C5,"✓","✗")</f>
        <v/>
      </c>
      <c r="F5" s="30">
        <f>IF(C5&gt;0,D5/C5,0)</f>
        <v/>
      </c>
      <c r="G5" s="24">
        <f>D5-C5</f>
        <v/>
      </c>
      <c r="H5" s="16">
        <f>IF(F5&gt;=1,"Eccellente",IF(F5&gt;=0.8,"Buono",IF(F5&gt;=0.6,"Sufficiente","Insufficiente")))</f>
        <v/>
      </c>
    </row>
    <row r="6">
      <c r="A6" s="19" t="inlineStr">
        <is>
          <t>AG004</t>
        </is>
      </c>
      <c r="B6" s="20" t="inlineStr">
        <is>
          <t>Anna Russo</t>
        </is>
      </c>
      <c r="C6" s="28" t="n">
        <v>16000</v>
      </c>
      <c r="D6" s="28">
        <f>SUMIF(Vendite!$C:$C,$A6,Vendite!$I:$I)</f>
        <v/>
      </c>
      <c r="E6" s="19">
        <f>IF(D6&gt;=C6,"✓","✗")</f>
        <v/>
      </c>
      <c r="F6" s="31">
        <f>IF(C6&gt;0,D6/C6,0)</f>
        <v/>
      </c>
      <c r="G6" s="28">
        <f>D6-C6</f>
        <v/>
      </c>
      <c r="H6" s="19">
        <f>IF(F6&gt;=1,"Eccellente",IF(F6&gt;=0.8,"Buono",IF(F6&gt;=0.6,"Sufficiente","Insufficiente")))</f>
        <v/>
      </c>
    </row>
    <row r="7">
      <c r="A7" s="16" t="inlineStr">
        <is>
          <t>AG005</t>
        </is>
      </c>
      <c r="B7" s="17" t="inlineStr">
        <is>
          <t>Marco Ferrari</t>
        </is>
      </c>
      <c r="C7" s="24" t="n">
        <v>14000</v>
      </c>
      <c r="D7" s="24">
        <f>SUMIF(Vendite!$C:$C,$A7,Vendite!$I:$I)</f>
        <v/>
      </c>
      <c r="E7" s="16">
        <f>IF(D7&gt;=C7,"✓","✗")</f>
        <v/>
      </c>
      <c r="F7" s="30">
        <f>IF(C7&gt;0,D7/C7,0)</f>
        <v/>
      </c>
      <c r="G7" s="24">
        <f>D7-C7</f>
        <v/>
      </c>
      <c r="H7" s="16">
        <f>IF(F7&gt;=1,"Eccellente",IF(F7&gt;=0.8,"Buono",IF(F7&gt;=0.6,"Sufficiente","Insufficiente")))</f>
        <v/>
      </c>
    </row>
  </sheetData>
  <mergeCells count="1">
    <mergeCell ref="A1:H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tabColor rgb="00F3F4F6"/>
    <outlinePr summaryBelow="1" summaryRight="1"/>
    <pageSetUpPr/>
  </sheetPr>
  <dimension ref="A1:F40"/>
  <sheetViews>
    <sheetView workbookViewId="0">
      <selection activeCell="A1" sqref="A1"/>
    </sheetView>
  </sheetViews>
  <sheetFormatPr baseColWidth="8" defaultRowHeight="15"/>
  <cols>
    <col width="15" customWidth="1" min="1" max="1"/>
    <col width="35" customWidth="1" min="2" max="2"/>
    <col width="50" customWidth="1" min="3" max="3"/>
  </cols>
  <sheetData>
    <row r="1" ht="30" customHeight="1">
      <c r="A1" s="15" t="inlineStr">
        <is>
          <t>ISTRUZIONI - GESTIONE PROVVIGIONI AGENTI</t>
        </is>
      </c>
    </row>
    <row r="3">
      <c r="A3" s="7" t="inlineStr"/>
      <c r="B3" s="7" t="inlineStr">
        <is>
          <t>PANORAMICA DEL MODELLO</t>
        </is>
      </c>
      <c r="C3" s="7" t="inlineStr"/>
    </row>
    <row r="4">
      <c r="A4" s="32" t="inlineStr">
        <is>
          <t>Foglio</t>
        </is>
      </c>
      <c r="B4" s="32" t="inlineStr">
        <is>
          <t>Descrizione</t>
        </is>
      </c>
      <c r="C4" s="32" t="inlineStr">
        <is>
          <t>Utilizzo</t>
        </is>
      </c>
    </row>
    <row r="5">
      <c r="A5" s="33" t="inlineStr">
        <is>
          <t>Dashboard</t>
        </is>
      </c>
      <c r="B5" s="33" t="inlineStr">
        <is>
          <t>Panoramica generale con metriche chiave e grafici</t>
        </is>
      </c>
      <c r="C5" s="33" t="inlineStr">
        <is>
          <t>Visualizzazione rapida delle performance</t>
        </is>
      </c>
    </row>
    <row r="6">
      <c r="A6" s="34" t="inlineStr">
        <is>
          <t>Anagrafica Agenti</t>
        </is>
      </c>
      <c r="B6" s="34" t="inlineStr">
        <is>
          <t>Elenco completo degli agenti con dati anagrafici</t>
        </is>
      </c>
      <c r="C6" s="34" t="inlineStr">
        <is>
          <t>Gestione e aggiornamento informazioni agenti</t>
        </is>
      </c>
    </row>
    <row r="7">
      <c r="A7" s="33" t="inlineStr">
        <is>
          <t>Registro Vendite</t>
        </is>
      </c>
      <c r="B7" s="33" t="inlineStr">
        <is>
          <t>Registrazione di tutte le vendite effettuate</t>
        </is>
      </c>
      <c r="C7" s="33" t="inlineStr">
        <is>
          <t>Inserimento nuove vendite con calcolo automatico provvigioni</t>
        </is>
      </c>
    </row>
    <row r="8">
      <c r="A8" s="34" t="inlineStr">
        <is>
          <t>Calcolo Provvigioni</t>
        </is>
      </c>
      <c r="B8" s="34" t="inlineStr">
        <is>
          <t>Calcolo automatico delle provvigioni per agente</t>
        </is>
      </c>
      <c r="C8" s="34" t="inlineStr">
        <is>
          <t>Visualizzazione provvigioni maturate e da pagare</t>
        </is>
      </c>
    </row>
    <row r="9">
      <c r="A9" s="33" t="inlineStr">
        <is>
          <t>Storico Pagamenti</t>
        </is>
      </c>
      <c r="B9" s="33" t="inlineStr">
        <is>
          <t>Cronologia dei pagamenti effettuati</t>
        </is>
      </c>
      <c r="C9" s="33" t="inlineStr">
        <is>
          <t>Registrazione pagamenti provvigioni agli agenti</t>
        </is>
      </c>
    </row>
    <row r="10">
      <c r="A10" s="7" t="inlineStr">
        <is>
          <t>Obiettivi e Performance</t>
        </is>
      </c>
      <c r="B10" s="7" t="inlineStr">
        <is>
          <t>Monitoraggio obiettivi e performance</t>
        </is>
      </c>
      <c r="C10" s="7" t="inlineStr">
        <is>
          <t>Valutazione raggiungimento obiettivi mensili</t>
        </is>
      </c>
    </row>
    <row r="11">
      <c r="A11" s="33" t="inlineStr"/>
      <c r="B11" s="33" t="inlineStr"/>
      <c r="C11" s="33" t="inlineStr"/>
    </row>
    <row r="12">
      <c r="A12" s="34" t="inlineStr"/>
      <c r="B12" s="34" t="inlineStr">
        <is>
          <t>COME UTILIZZARE IL MODELLO</t>
        </is>
      </c>
      <c r="C12" s="34" t="inlineStr"/>
    </row>
    <row r="13">
      <c r="A13" s="32" t="inlineStr">
        <is>
          <t>Passo</t>
        </is>
      </c>
      <c r="B13" s="32" t="inlineStr">
        <is>
          <t>Azione</t>
        </is>
      </c>
      <c r="C13" s="32" t="inlineStr">
        <is>
          <t>Dettagli</t>
        </is>
      </c>
    </row>
    <row r="14">
      <c r="A14" s="34" t="inlineStr">
        <is>
          <t>1</t>
        </is>
      </c>
      <c r="B14" s="34" t="inlineStr">
        <is>
          <t>Inserire gli agenti</t>
        </is>
      </c>
      <c r="C14" s="34" t="inlineStr">
        <is>
          <t>Compilare il foglio Anagrafica Agenti con i dati dei venditori</t>
        </is>
      </c>
    </row>
    <row r="15">
      <c r="A15" s="33" t="inlineStr">
        <is>
          <t>2</t>
        </is>
      </c>
      <c r="B15" s="33" t="inlineStr">
        <is>
          <t>Registrare le vendite</t>
        </is>
      </c>
      <c r="C15" s="33" t="inlineStr">
        <is>
          <t>Inserire ogni vendita nel Registro Vendite con tutti i dettagli</t>
        </is>
      </c>
    </row>
    <row r="16">
      <c r="A16" s="34" t="inlineStr">
        <is>
          <t>3</t>
        </is>
      </c>
      <c r="B16" s="34" t="inlineStr">
        <is>
          <t>Verificare provvigioni</t>
        </is>
      </c>
      <c r="C16" s="34" t="inlineStr">
        <is>
          <t>Controllare il foglio Calcolo Provvigioni per vedere importi maturati</t>
        </is>
      </c>
    </row>
    <row r="17">
      <c r="A17" s="33" t="inlineStr">
        <is>
          <t>4</t>
        </is>
      </c>
      <c r="B17" s="33" t="inlineStr">
        <is>
          <t>Registrare pagamenti</t>
        </is>
      </c>
      <c r="C17" s="33" t="inlineStr">
        <is>
          <t>Quando si paga un agente, registrare in Storico Pagamenti</t>
        </is>
      </c>
    </row>
    <row r="18">
      <c r="A18" s="34" t="inlineStr">
        <is>
          <t>5</t>
        </is>
      </c>
      <c r="B18" s="34" t="inlineStr">
        <is>
          <t>Monitorare obiettivi</t>
        </is>
      </c>
      <c r="C18" s="34" t="inlineStr">
        <is>
          <t>Impostare obiettivi mensili e verificare performance</t>
        </is>
      </c>
    </row>
    <row r="19">
      <c r="A19" s="7" t="inlineStr">
        <is>
          <t>6</t>
        </is>
      </c>
      <c r="B19" s="7" t="inlineStr">
        <is>
          <t>Consultare Dashboard</t>
        </is>
      </c>
      <c r="C19" s="7" t="inlineStr">
        <is>
          <t>Visualizzare la Dashboard per una panoramica completa</t>
        </is>
      </c>
    </row>
    <row r="20">
      <c r="A20" s="34" t="inlineStr"/>
      <c r="B20" s="34" t="inlineStr"/>
      <c r="C20" s="34" t="inlineStr"/>
    </row>
    <row r="21">
      <c r="A21" s="33" t="inlineStr"/>
      <c r="B21" s="33" t="inlineStr">
        <is>
          <t>FORMULE AUTOMATICHE</t>
        </is>
      </c>
      <c r="C21" s="33" t="inlineStr"/>
    </row>
    <row r="22">
      <c r="A22" s="32" t="inlineStr">
        <is>
          <t>Campo</t>
        </is>
      </c>
      <c r="B22" s="32" t="inlineStr">
        <is>
          <t>Formula</t>
        </is>
      </c>
      <c r="C22" s="32" t="inlineStr">
        <is>
          <t>Descrizione</t>
        </is>
      </c>
    </row>
    <row r="23">
      <c r="A23" s="33" t="inlineStr">
        <is>
          <t>Totale Vendita</t>
        </is>
      </c>
      <c r="B23" s="33">
        <f>Quantità * Prezzo Unitario</f>
        <v/>
      </c>
      <c r="C23" s="33" t="inlineStr">
        <is>
          <t>Calcolo automatico del totale vendita</t>
        </is>
      </c>
    </row>
    <row r="24">
      <c r="A24" s="34" t="inlineStr">
        <is>
          <t>Provvigione</t>
        </is>
      </c>
      <c r="B24" s="34">
        <f>Totale Vendita * % Provvigione</f>
        <v/>
      </c>
      <c r="C24" s="34" t="inlineStr">
        <is>
          <t>Calcolo automatico della provvigione</t>
        </is>
      </c>
    </row>
    <row r="25">
      <c r="A25" s="33" t="inlineStr">
        <is>
          <t>Provvigioni Totali</t>
        </is>
      </c>
      <c r="B25" s="33">
        <f>SUMIF per agente</f>
        <v/>
      </c>
      <c r="C25" s="33" t="inlineStr">
        <is>
          <t>Somma tutte le provvigioni di un agente</t>
        </is>
      </c>
    </row>
    <row r="26">
      <c r="A26" s="7" t="inlineStr">
        <is>
          <t>Da Pagare</t>
        </is>
      </c>
      <c r="B26" s="7">
        <f>Provvigioni Totali - Pagate</f>
        <v/>
      </c>
      <c r="C26" s="7" t="inlineStr">
        <is>
          <t>Calcola il saldo da pagare</t>
        </is>
      </c>
    </row>
    <row r="27">
      <c r="A27" s="33" t="inlineStr">
        <is>
          <t>% Raggiungimento</t>
        </is>
      </c>
      <c r="B27" s="33">
        <f>Vendite Attuali / Obiettivo</f>
        <v/>
      </c>
      <c r="C27" s="33" t="inlineStr">
        <is>
          <t>Percentuale di raggiungimento obiettivo</t>
        </is>
      </c>
    </row>
    <row r="28">
      <c r="A28" s="34" t="inlineStr"/>
      <c r="B28" s="34" t="inlineStr"/>
      <c r="C28" s="34" t="inlineStr"/>
    </row>
    <row r="29">
      <c r="A29" s="33" t="inlineStr"/>
      <c r="B29" s="33" t="inlineStr">
        <is>
          <t>SUGGERIMENTI</t>
        </is>
      </c>
      <c r="C29" s="33" t="inlineStr"/>
    </row>
    <row r="30">
      <c r="A30" s="32" t="inlineStr">
        <is>
          <t>Tip</t>
        </is>
      </c>
      <c r="B30" s="32" t="inlineStr">
        <is>
          <t>Descrizione</t>
        </is>
      </c>
      <c r="C30" s="32" t="inlineStr"/>
    </row>
    <row r="31">
      <c r="A31" s="33" t="inlineStr">
        <is>
          <t>1</t>
        </is>
      </c>
      <c r="B31" s="33" t="inlineStr">
        <is>
          <t>Aggiornare regolarmente il Registro Vendite per avere dati sempre attuali</t>
        </is>
      </c>
      <c r="C31" s="33" t="inlineStr"/>
    </row>
    <row r="32">
      <c r="A32" s="34" t="inlineStr">
        <is>
          <t>2</t>
        </is>
      </c>
      <c r="B32" s="34" t="inlineStr">
        <is>
          <t>Verificare periodicamente le provvigioni da pagare</t>
        </is>
      </c>
      <c r="C32" s="34" t="inlineStr"/>
    </row>
    <row r="33">
      <c r="A33" s="7" t="inlineStr">
        <is>
          <t>3</t>
        </is>
      </c>
      <c r="B33" s="7" t="inlineStr">
        <is>
          <t>Impostare obiettivi realistici ma sfidanti per motivare gli agenti</t>
        </is>
      </c>
      <c r="C33" s="7" t="inlineStr"/>
    </row>
    <row r="34">
      <c r="A34" s="34" t="inlineStr">
        <is>
          <t>4</t>
        </is>
      </c>
      <c r="B34" s="34" t="inlineStr">
        <is>
          <t>Utilizzare i filtri Excel per analizzare i dati per periodo o agente</t>
        </is>
      </c>
      <c r="C34" s="34" t="inlineStr"/>
    </row>
    <row r="35">
      <c r="A35" s="33" t="inlineStr">
        <is>
          <t>5</t>
        </is>
      </c>
      <c r="B35" s="33" t="inlineStr">
        <is>
          <t>Esportare regolarmente copie di backup del file</t>
        </is>
      </c>
      <c r="C35" s="33" t="inlineStr"/>
    </row>
    <row r="36">
      <c r="A36" s="34" t="inlineStr">
        <is>
          <t>6</t>
        </is>
      </c>
      <c r="B36" s="34" t="inlineStr">
        <is>
          <t>Personalizzare le percentuali di provvigione in base alla politica aziendale</t>
        </is>
      </c>
      <c r="C36" s="34" t="inlineStr"/>
    </row>
    <row r="37">
      <c r="A37" s="33" t="inlineStr"/>
      <c r="B37" s="33" t="inlineStr"/>
      <c r="C37" s="33" t="inlineStr"/>
    </row>
    <row r="38">
      <c r="A38" s="34" t="inlineStr"/>
      <c r="B38" s="34" t="inlineStr">
        <is>
          <t>SUPPORTO E PERSONALIZZAZIONE</t>
        </is>
      </c>
      <c r="C38" s="34" t="inlineStr"/>
    </row>
    <row r="39">
      <c r="A39" s="32" t="inlineStr">
        <is>
          <t>Nota</t>
        </is>
      </c>
      <c r="B39" s="32" t="inlineStr">
        <is>
          <t>Questo modello è completamente personalizzabile secondo le esigenze aziendali</t>
        </is>
      </c>
      <c r="C39" s="32" t="inlineStr"/>
    </row>
    <row r="40">
      <c r="A40" s="34" t="inlineStr"/>
      <c r="B40" s="34" t="inlineStr">
        <is>
          <t>È possibile modificare colori, aggiungere colonne o creare nuovi report</t>
        </is>
      </c>
      <c r="C40" s="34" t="inlineStr"/>
    </row>
  </sheetData>
  <mergeCells count="1"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2026-03-09T13:04:41Z</dcterms:created>
  <dcterms:modified xmlns:dcterms="http://purl.org/dc/terms/" xmlns:xsi="http://www.w3.org/2001/XMLSchema-instance" xsi:type="dcterms:W3CDTF">2026-03-09T13:04:41Z</dcterms:modified>
</cp:coreProperties>
</file>