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imborsi Spese" sheetId="1" state="visible" r:id="rId1"/>
    <sheet xmlns:r="http://schemas.openxmlformats.org/officeDocument/2006/relationships" name="Categorie" sheetId="2" state="visible" r:id="rId2"/>
    <sheet xmlns:r="http://schemas.openxmlformats.org/officeDocument/2006/relationships" name="Dipendenti" sheetId="3" state="visible" r:id="rId3"/>
    <sheet xmlns:r="http://schemas.openxmlformats.org/officeDocument/2006/relationships" name="Riepilogo Mensile" sheetId="4" state="visible" r:id="rId4"/>
    <sheet xmlns:r="http://schemas.openxmlformats.org/officeDocument/2006/relationships" name="Istruzioni" sheetId="5" state="visible" r:id="rId5"/>
  </sheets>
  <definedNames>
    <definedName name="_xlnm._FilterDatabase" localSheetId="0" hidden="1">'Rimborsi Spese'!$A$2:$L$18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 h:mm:ss"/>
    <numFmt numFmtId="165" formatCode="DD/MM/YYYY"/>
    <numFmt numFmtId="166" formatCode="#,##0.00 €"/>
  </numFmts>
  <fonts count="7">
    <font>
      <name val="Calibri"/>
      <family val="2"/>
      <color theme="1"/>
      <sz val="11"/>
      <scheme val="minor"/>
    </font>
    <font>
      <name val="Calibri"/>
      <b val="1"/>
      <color rgb="00FFFFFF"/>
      <sz val="12"/>
    </font>
    <font>
      <name val="Calibri"/>
      <sz val="11"/>
    </font>
    <font>
      <name val="Calibri"/>
      <b val="1"/>
      <color rgb="00FFFFFF"/>
      <sz val="18"/>
    </font>
    <font>
      <name val="Calibri"/>
      <b val="1"/>
      <sz val="12"/>
    </font>
    <font>
      <name val="Calibri"/>
      <b val="1"/>
      <color rgb="001E3A8A"/>
      <sz val="14"/>
    </font>
    <font>
      <name val="Calibri"/>
      <b val="1"/>
      <sz val="11"/>
    </font>
  </fonts>
  <fills count="6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3B82F6"/>
        <bgColor rgb="003B82F6"/>
      </patternFill>
    </fill>
    <fill>
      <patternFill patternType="solid">
        <fgColor rgb="0010B981"/>
        <bgColor rgb="0010B981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27">
    <xf numFmtId="0" fontId="0" fillId="0" borderId="0" pivotButton="0" quotePrefix="0" xfId="0"/>
    <xf numFmtId="0" fontId="3" fillId="2" borderId="0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center" vertical="center"/>
    </xf>
    <xf numFmtId="165" fontId="2" fillId="0" borderId="1" applyAlignment="1" pivotButton="0" quotePrefix="0" xfId="0">
      <alignment horizontal="center" vertical="center"/>
    </xf>
    <xf numFmtId="0" fontId="2" fillId="0" borderId="1" applyAlignment="1" pivotButton="0" quotePrefix="0" xfId="0">
      <alignment horizontal="left" vertical="center"/>
    </xf>
    <xf numFmtId="4" fontId="2" fillId="0" borderId="1" applyAlignment="1" pivotButton="0" quotePrefix="0" xfId="0">
      <alignment horizontal="center" vertical="center"/>
    </xf>
    <xf numFmtId="1" fontId="2" fillId="0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/>
    </xf>
    <xf numFmtId="165" fontId="2" fillId="3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4" fontId="2" fillId="3" borderId="1" applyAlignment="1" pivotButton="0" quotePrefix="0" xfId="0">
      <alignment horizontal="center" vertical="center"/>
    </xf>
    <xf numFmtId="1" fontId="2" fillId="3" borderId="1" applyAlignment="1" pivotButton="0" quotePrefix="0" xfId="0">
      <alignment horizontal="center" vertical="center"/>
    </xf>
    <xf numFmtId="0" fontId="1" fillId="2" borderId="0" applyAlignment="1" pivotButton="0" quotePrefix="0" xfId="0">
      <alignment horizontal="right" vertical="center"/>
    </xf>
    <xf numFmtId="166" fontId="4" fillId="4" borderId="0" applyAlignment="1" pivotButton="0" quotePrefix="0" xfId="0">
      <alignment horizontal="center" vertical="center"/>
    </xf>
    <xf numFmtId="166" fontId="1" fillId="5" borderId="0" applyAlignment="1" pivotButton="0" quotePrefix="0" xfId="0">
      <alignment horizontal="center" vertical="center"/>
    </xf>
    <xf numFmtId="0" fontId="1" fillId="2" borderId="0" applyAlignment="1" pivotButton="0" quotePrefix="0" xfId="0">
      <alignment horizontal="center" vertical="center"/>
    </xf>
    <xf numFmtId="0" fontId="2" fillId="3" borderId="1" pivotButton="0" quotePrefix="0" xfId="0"/>
    <xf numFmtId="0" fontId="2" fillId="0" borderId="1" pivotButton="0" quotePrefix="0" xfId="0"/>
    <xf numFmtId="0" fontId="1" fillId="2" borderId="1" applyAlignment="1" pivotButton="0" quotePrefix="0" xfId="0">
      <alignment horizontal="center" vertical="center"/>
    </xf>
    <xf numFmtId="0" fontId="5" fillId="0" borderId="0" pivotButton="0" quotePrefix="0" xfId="0"/>
    <xf numFmtId="0" fontId="6" fillId="0" borderId="0" applyAlignment="1" pivotButton="0" quotePrefix="0" xfId="0">
      <alignment horizontal="left" vertical="center"/>
    </xf>
    <xf numFmtId="166" fontId="2" fillId="0" borderId="1" applyAlignment="1" pivotButton="0" quotePrefix="0" xfId="0">
      <alignment horizontal="center" vertical="center"/>
    </xf>
    <xf numFmtId="166" fontId="2" fillId="3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left" vertical="top"/>
    </xf>
    <xf numFmtId="0" fontId="2" fillId="0" borderId="0" applyAlignment="1" pivotButton="0" quotePrefix="0" xfId="0">
      <alignment horizontal="left" vertical="top" wrapText="1"/>
    </xf>
    <xf numFmtId="0" fontId="5" fillId="3" borderId="0" applyAlignment="1" pivotButton="0" quotePrefix="0" xfId="0">
      <alignment horizontal="left" vertical="center"/>
    </xf>
  </cellXfs>
  <cellStyles count="1">
    <cellStyle name="Normal" xfId="0" builtinId="0" hidden="0"/>
  </cellStyles>
  <dxfs count="3">
    <dxf>
      <fill>
        <patternFill patternType="solid">
          <fgColor rgb="00D1FAE5"/>
          <bgColor rgb="00D1FAE5"/>
        </patternFill>
      </fill>
    </dxf>
    <dxf>
      <fill>
        <patternFill patternType="solid">
          <fgColor rgb="00FEE2E2"/>
          <bgColor rgb="00FEE2E2"/>
        </patternFill>
      </fill>
    </dxf>
    <dxf>
      <fill>
        <patternFill patternType="solid">
          <fgColor rgb="00DBEAFE"/>
          <bgColor rgb="00DBEAF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Distribuzione Spese per Categoria</a:t>
            </a:r>
          </a:p>
        </rich>
      </tx>
    </title>
    <plotArea>
      <pieChart>
        <varyColors val="1"/>
        <ser>
          <idx val="0"/>
          <order val="0"/>
          <tx>
            <strRef>
              <f>'Riepilogo Mensile'!F4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'Riepilogo Mensile'!$D$5:$D$12</f>
            </numRef>
          </cat>
          <val>
            <numRef>
              <f>'Riepilogo Mensile'!$F$5:$F$12</f>
            </numRef>
          </val>
        </ser>
        <dLbls>
          <showPercent val="1"/>
        </dLbls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1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Totale Rimborsi per Dipendente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'Riepilogo Mensile'!C14</f>
            </strRef>
          </tx>
          <spPr>
            <a:ln xmlns:a="http://schemas.openxmlformats.org/drawingml/2006/main">
              <a:prstDash val="solid"/>
            </a:ln>
          </spPr>
          <cat>
            <numRef>
              <f>'Riepilogo Mensile'!$A$15:$A$20</f>
            </numRef>
          </cat>
          <val>
            <numRef>
              <f>'Riepilogo Mensile'!$C$15:$C$20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Importo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3</col>
      <colOff>0</colOff>
      <row>14</row>
      <rowOff>0</rowOff>
    </from>
    <ext cx="576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0</col>
      <colOff>0</colOff>
      <row>21</row>
      <rowOff>0</rowOff>
    </from>
    <ext cx="576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8" customWidth="1" min="1" max="1"/>
    <col width="12" customWidth="1" min="2" max="2"/>
    <col width="20" customWidth="1" min="3" max="3"/>
    <col width="12" customWidth="1" min="4" max="4"/>
    <col width="18" customWidth="1" min="5" max="5"/>
    <col width="25" customWidth="1" min="6" max="6"/>
    <col width="35" customWidth="1" min="7" max="7"/>
    <col width="12" customWidth="1" min="8" max="8"/>
    <col width="8" customWidth="1" min="9" max="9"/>
    <col width="10" customWidth="1" min="10" max="10"/>
    <col width="12" customWidth="1" min="11" max="11"/>
    <col width="15" customWidth="1" min="12" max="12"/>
  </cols>
  <sheetData>
    <row r="1" ht="30" customHeight="1">
      <c r="A1" s="1" t="inlineStr">
        <is>
          <t>MODULO RIMBORSO SPESE</t>
        </is>
      </c>
    </row>
    <row r="2" ht="35" customHeight="1">
      <c r="A2" s="2" t="inlineStr">
        <is>
          <t>ID</t>
        </is>
      </c>
      <c r="B2" s="2" t="inlineStr">
        <is>
          <t>Data</t>
        </is>
      </c>
      <c r="C2" s="2" t="inlineStr">
        <is>
          <t>Dipendente</t>
        </is>
      </c>
      <c r="D2" s="2" t="inlineStr">
        <is>
          <t>Codice Dip.</t>
        </is>
      </c>
      <c r="E2" s="2" t="inlineStr">
        <is>
          <t>Reparto</t>
        </is>
      </c>
      <c r="F2" s="2" t="inlineStr">
        <is>
          <t>Categoria</t>
        </is>
      </c>
      <c r="G2" s="2" t="inlineStr">
        <is>
          <t>Descrizione</t>
        </is>
      </c>
      <c r="H2" s="2" t="inlineStr">
        <is>
          <t>Importo €</t>
        </is>
      </c>
      <c r="I2" s="2" t="inlineStr">
        <is>
          <t>IVA %</t>
        </is>
      </c>
      <c r="J2" s="2" t="inlineStr">
        <is>
          <t>IVA €</t>
        </is>
      </c>
      <c r="K2" s="2" t="inlineStr">
        <is>
          <t>Totale €</t>
        </is>
      </c>
      <c r="L2" s="2" t="inlineStr">
        <is>
          <t>Stato</t>
        </is>
      </c>
    </row>
    <row r="3">
      <c r="A3" s="3" t="n">
        <v>1</v>
      </c>
      <c r="B3" s="4" t="n">
        <v>46065.56516864006</v>
      </c>
      <c r="C3" s="5" t="inlineStr">
        <is>
          <t>Marco Rossi</t>
        </is>
      </c>
      <c r="D3" s="3">
        <f>IFERROR(VLOOKUP(C3,Dipendenti!$A$2:$B$9,2,FALSE),"")</f>
        <v/>
      </c>
      <c r="E3" s="3">
        <f>IFERROR(VLOOKUP(C3,Dipendenti!$A$2:$C$9,3,FALSE),"")</f>
        <v/>
      </c>
      <c r="F3" s="5" t="inlineStr">
        <is>
          <t>Vitto e Alloggio</t>
        </is>
      </c>
      <c r="G3" s="5" t="inlineStr">
        <is>
          <t>Cena di lavoro con cliente</t>
        </is>
      </c>
      <c r="H3" s="6" t="n">
        <v>85.5</v>
      </c>
      <c r="I3" s="7" t="n">
        <v>22</v>
      </c>
      <c r="J3" s="6">
        <f>H3*I3/100</f>
        <v/>
      </c>
      <c r="K3" s="6">
        <f>H3+J3</f>
        <v/>
      </c>
      <c r="L3" s="3" t="inlineStr">
        <is>
          <t>Approvato</t>
        </is>
      </c>
    </row>
    <row r="4">
      <c r="A4" s="8" t="n">
        <v>2</v>
      </c>
      <c r="B4" s="9" t="n">
        <v>46067.56516864015</v>
      </c>
      <c r="C4" s="10" t="inlineStr">
        <is>
          <t>Laura Bianchi</t>
        </is>
      </c>
      <c r="D4" s="8">
        <f>IFERROR(VLOOKUP(C4,Dipendenti!$A$2:$B$9,2,FALSE),"")</f>
        <v/>
      </c>
      <c r="E4" s="8">
        <f>IFERROR(VLOOKUP(C4,Dipendenti!$A$2:$C$9,3,FALSE),"")</f>
        <v/>
      </c>
      <c r="F4" s="10" t="inlineStr">
        <is>
          <t>Trasporto (Taxi/Uber)</t>
        </is>
      </c>
      <c r="G4" s="10" t="inlineStr">
        <is>
          <t>Taxi da aeroporto</t>
        </is>
      </c>
      <c r="H4" s="11" t="n">
        <v>42</v>
      </c>
      <c r="I4" s="12" t="n">
        <v>22</v>
      </c>
      <c r="J4" s="11">
        <f>H4*I4/100</f>
        <v/>
      </c>
      <c r="K4" s="11">
        <f>H4+J4</f>
        <v/>
      </c>
      <c r="L4" s="8" t="inlineStr">
        <is>
          <t>Approvato</t>
        </is>
      </c>
    </row>
    <row r="5">
      <c r="A5" s="3" t="n">
        <v>3</v>
      </c>
      <c r="B5" s="4" t="n">
        <v>46068.56516864018</v>
      </c>
      <c r="C5" s="5" t="inlineStr">
        <is>
          <t>Giuseppe Verdi</t>
        </is>
      </c>
      <c r="D5" s="3">
        <f>IFERROR(VLOOKUP(C5,Dipendenti!$A$2:$B$9,2,FALSE),"")</f>
        <v/>
      </c>
      <c r="E5" s="3">
        <f>IFERROR(VLOOKUP(C5,Dipendenti!$A$2:$C$9,3,FALSE),"")</f>
        <v/>
      </c>
      <c r="F5" s="5" t="inlineStr">
        <is>
          <t>Carburante</t>
        </is>
      </c>
      <c r="G5" s="5" t="inlineStr">
        <is>
          <t>Rifornimento auto aziendale</t>
        </is>
      </c>
      <c r="H5" s="6" t="n">
        <v>65</v>
      </c>
      <c r="I5" s="7" t="n">
        <v>22</v>
      </c>
      <c r="J5" s="6">
        <f>H5*I5/100</f>
        <v/>
      </c>
      <c r="K5" s="6">
        <f>H5+J5</f>
        <v/>
      </c>
      <c r="L5" s="3" t="inlineStr">
        <is>
          <t>In Attesa</t>
        </is>
      </c>
    </row>
    <row r="6">
      <c r="A6" s="8" t="n">
        <v>4</v>
      </c>
      <c r="B6" s="9" t="n">
        <v>46070.56516864018</v>
      </c>
      <c r="C6" s="10" t="inlineStr">
        <is>
          <t>Anna Ferrara</t>
        </is>
      </c>
      <c r="D6" s="8">
        <f>IFERROR(VLOOKUP(C6,Dipendenti!$A$2:$B$9,2,FALSE),"")</f>
        <v/>
      </c>
      <c r="E6" s="8">
        <f>IFERROR(VLOOKUP(C6,Dipendenti!$A$2:$C$9,3,FALSE),"")</f>
        <v/>
      </c>
      <c r="F6" s="10" t="inlineStr">
        <is>
          <t>Parcheggio</t>
        </is>
      </c>
      <c r="G6" s="10" t="inlineStr">
        <is>
          <t>Parcheggio centro congressi</t>
        </is>
      </c>
      <c r="H6" s="11" t="n">
        <v>15</v>
      </c>
      <c r="I6" s="12" t="n">
        <v>22</v>
      </c>
      <c r="J6" s="11">
        <f>H6*I6/100</f>
        <v/>
      </c>
      <c r="K6" s="11">
        <f>H6+J6</f>
        <v/>
      </c>
      <c r="L6" s="8" t="inlineStr">
        <is>
          <t>Approvato</t>
        </is>
      </c>
    </row>
    <row r="7">
      <c r="A7" s="3" t="n">
        <v>5</v>
      </c>
      <c r="B7" s="4" t="n">
        <v>46072.5651686402</v>
      </c>
      <c r="C7" s="5" t="inlineStr">
        <is>
          <t>Paolo Conti</t>
        </is>
      </c>
      <c r="D7" s="3">
        <f>IFERROR(VLOOKUP(C7,Dipendenti!$A$2:$B$9,2,FALSE),"")</f>
        <v/>
      </c>
      <c r="E7" s="3">
        <f>IFERROR(VLOOKUP(C7,Dipendenti!$A$2:$C$9,3,FALSE),"")</f>
        <v/>
      </c>
      <c r="F7" s="5" t="inlineStr">
        <is>
          <t>Pedaggi Autostradali</t>
        </is>
      </c>
      <c r="G7" s="5" t="inlineStr">
        <is>
          <t>Viaggio Milano-Roma</t>
        </is>
      </c>
      <c r="H7" s="6" t="n">
        <v>28.5</v>
      </c>
      <c r="I7" s="7" t="n">
        <v>22</v>
      </c>
      <c r="J7" s="6">
        <f>H7*I7/100</f>
        <v/>
      </c>
      <c r="K7" s="6">
        <f>H7+J7</f>
        <v/>
      </c>
      <c r="L7" s="3" t="inlineStr">
        <is>
          <t>In Attesa</t>
        </is>
      </c>
    </row>
    <row r="8">
      <c r="A8" s="8" t="n">
        <v>6</v>
      </c>
      <c r="B8" s="9" t="n">
        <v>46075.56516864021</v>
      </c>
      <c r="C8" s="10" t="inlineStr">
        <is>
          <t>Francesca Romano</t>
        </is>
      </c>
      <c r="D8" s="8">
        <f>IFERROR(VLOOKUP(C8,Dipendenti!$A$2:$B$9,2,FALSE),"")</f>
        <v/>
      </c>
      <c r="E8" s="8">
        <f>IFERROR(VLOOKUP(C8,Dipendenti!$A$2:$C$9,3,FALSE),"")</f>
        <v/>
      </c>
      <c r="F8" s="10" t="inlineStr">
        <is>
          <t>Materiale Ufficio</t>
        </is>
      </c>
      <c r="G8" s="10" t="inlineStr">
        <is>
          <t>Cartelline e raccoglitori</t>
        </is>
      </c>
      <c r="H8" s="11" t="n">
        <v>45.9</v>
      </c>
      <c r="I8" s="12" t="n">
        <v>22</v>
      </c>
      <c r="J8" s="11">
        <f>H8*I8/100</f>
        <v/>
      </c>
      <c r="K8" s="11">
        <f>H8+J8</f>
        <v/>
      </c>
      <c r="L8" s="8" t="inlineStr">
        <is>
          <t>Approvato</t>
        </is>
      </c>
    </row>
    <row r="9">
      <c r="A9" s="3" t="n">
        <v>7</v>
      </c>
      <c r="B9" s="4" t="n">
        <v>46076.56516864026</v>
      </c>
      <c r="C9" s="5" t="inlineStr">
        <is>
          <t>Roberto Galli</t>
        </is>
      </c>
      <c r="D9" s="3">
        <f>IFERROR(VLOOKUP(C9,Dipendenti!$A$2:$B$9,2,FALSE),"")</f>
        <v/>
      </c>
      <c r="E9" s="3">
        <f>IFERROR(VLOOKUP(C9,Dipendenti!$A$2:$C$9,3,FALSE),"")</f>
        <v/>
      </c>
      <c r="F9" s="5" t="inlineStr">
        <is>
          <t>Formazione</t>
        </is>
      </c>
      <c r="G9" s="5" t="inlineStr">
        <is>
          <t>Corso aggiornamento professionale</t>
        </is>
      </c>
      <c r="H9" s="6" t="n">
        <v>350</v>
      </c>
      <c r="I9" s="7" t="n">
        <v>22</v>
      </c>
      <c r="J9" s="6">
        <f>H9*I9/100</f>
        <v/>
      </c>
      <c r="K9" s="6">
        <f>H9+J9</f>
        <v/>
      </c>
      <c r="L9" s="3" t="inlineStr">
        <is>
          <t>Approvato</t>
        </is>
      </c>
    </row>
    <row r="10">
      <c r="A10" s="8" t="n">
        <v>8</v>
      </c>
      <c r="B10" s="9" t="n">
        <v>46078.56516864026</v>
      </c>
      <c r="C10" s="10" t="inlineStr">
        <is>
          <t>Silvia Marino</t>
        </is>
      </c>
      <c r="D10" s="8">
        <f>IFERROR(VLOOKUP(C10,Dipendenti!$A$2:$B$9,2,FALSE),"")</f>
        <v/>
      </c>
      <c r="E10" s="8">
        <f>IFERROR(VLOOKUP(C10,Dipendenti!$A$2:$C$9,3,FALSE),"")</f>
        <v/>
      </c>
      <c r="F10" s="10" t="inlineStr">
        <is>
          <t>Trasporto Pubblico</t>
        </is>
      </c>
      <c r="G10" s="10" t="inlineStr">
        <is>
          <t>Abbonamento mensile</t>
        </is>
      </c>
      <c r="H10" s="11" t="n">
        <v>50</v>
      </c>
      <c r="I10" s="12" t="n">
        <v>10</v>
      </c>
      <c r="J10" s="11">
        <f>H10*I10/100</f>
        <v/>
      </c>
      <c r="K10" s="11">
        <f>H10+J10</f>
        <v/>
      </c>
      <c r="L10" s="8" t="inlineStr">
        <is>
          <t>Pagato</t>
        </is>
      </c>
    </row>
    <row r="11">
      <c r="A11" s="3" t="n">
        <v>9</v>
      </c>
      <c r="B11" s="4" t="n">
        <v>46080.56516864026</v>
      </c>
      <c r="C11" s="5" t="inlineStr">
        <is>
          <t>Marco Rossi</t>
        </is>
      </c>
      <c r="D11" s="3">
        <f>IFERROR(VLOOKUP(C11,Dipendenti!$A$2:$B$9,2,FALSE),"")</f>
        <v/>
      </c>
      <c r="E11" s="3">
        <f>IFERROR(VLOOKUP(C11,Dipendenti!$A$2:$C$9,3,FALSE),"")</f>
        <v/>
      </c>
      <c r="F11" s="5" t="inlineStr">
        <is>
          <t>Rappresentanza Clienti</t>
        </is>
      </c>
      <c r="G11" s="5" t="inlineStr">
        <is>
          <t>Pranzo aziendale</t>
        </is>
      </c>
      <c r="H11" s="6" t="n">
        <v>120</v>
      </c>
      <c r="I11" s="7" t="n">
        <v>22</v>
      </c>
      <c r="J11" s="6">
        <f>H11*I11/100</f>
        <v/>
      </c>
      <c r="K11" s="6">
        <f>H11+J11</f>
        <v/>
      </c>
      <c r="L11" s="3" t="inlineStr">
        <is>
          <t>Approvato</t>
        </is>
      </c>
    </row>
    <row r="12">
      <c r="A12" s="8" t="n">
        <v>10</v>
      </c>
      <c r="B12" s="9" t="n">
        <v>46082.56516864028</v>
      </c>
      <c r="C12" s="10" t="inlineStr">
        <is>
          <t>Giuseppe Verdi</t>
        </is>
      </c>
      <c r="D12" s="8">
        <f>IFERROR(VLOOKUP(C12,Dipendenti!$A$2:$B$9,2,FALSE),"")</f>
        <v/>
      </c>
      <c r="E12" s="8">
        <f>IFERROR(VLOOKUP(C12,Dipendenti!$A$2:$C$9,3,FALSE),"")</f>
        <v/>
      </c>
      <c r="F12" s="10" t="inlineStr">
        <is>
          <t>Telefonia</t>
        </is>
      </c>
      <c r="G12" s="10" t="inlineStr">
        <is>
          <t>Ricarica telefono aziendale</t>
        </is>
      </c>
      <c r="H12" s="11" t="n">
        <v>30</v>
      </c>
      <c r="I12" s="12" t="n">
        <v>22</v>
      </c>
      <c r="J12" s="11">
        <f>H12*I12/100</f>
        <v/>
      </c>
      <c r="K12" s="11">
        <f>H12+J12</f>
        <v/>
      </c>
      <c r="L12" s="8" t="inlineStr">
        <is>
          <t>In Attesa</t>
        </is>
      </c>
    </row>
    <row r="13">
      <c r="A13" s="3" t="n">
        <v>11</v>
      </c>
      <c r="B13" s="4" t="n">
        <v>46084.56516864029</v>
      </c>
      <c r="C13" s="5" t="inlineStr">
        <is>
          <t>Laura Bianchi</t>
        </is>
      </c>
      <c r="D13" s="3">
        <f>IFERROR(VLOOKUP(C13,Dipendenti!$A$2:$B$9,2,FALSE),"")</f>
        <v/>
      </c>
      <c r="E13" s="3">
        <f>IFERROR(VLOOKUP(C13,Dipendenti!$A$2:$C$9,3,FALSE),"")</f>
        <v/>
      </c>
      <c r="F13" s="5" t="inlineStr">
        <is>
          <t>Vitto e Alloggio</t>
        </is>
      </c>
      <c r="G13" s="5" t="inlineStr">
        <is>
          <t>Hotel convegno (2 notti)</t>
        </is>
      </c>
      <c r="H13" s="6" t="n">
        <v>240</v>
      </c>
      <c r="I13" s="7" t="n">
        <v>10</v>
      </c>
      <c r="J13" s="6">
        <f>H13*I13/100</f>
        <v/>
      </c>
      <c r="K13" s="6">
        <f>H13+J13</f>
        <v/>
      </c>
      <c r="L13" s="3" t="inlineStr">
        <is>
          <t>Approvato</t>
        </is>
      </c>
    </row>
    <row r="14">
      <c r="A14" s="8" t="n">
        <v>12</v>
      </c>
      <c r="B14" s="9" t="n">
        <v>46085.5651686403</v>
      </c>
      <c r="C14" s="10" t="inlineStr">
        <is>
          <t>Anna Ferrara</t>
        </is>
      </c>
      <c r="D14" s="8">
        <f>IFERROR(VLOOKUP(C14,Dipendenti!$A$2:$B$9,2,FALSE),"")</f>
        <v/>
      </c>
      <c r="E14" s="8">
        <f>IFERROR(VLOOKUP(C14,Dipendenti!$A$2:$C$9,3,FALSE),"")</f>
        <v/>
      </c>
      <c r="F14" s="10" t="inlineStr">
        <is>
          <t>Internet/Connettività</t>
        </is>
      </c>
      <c r="G14" s="10" t="inlineStr">
        <is>
          <t>Hotspot mobile</t>
        </is>
      </c>
      <c r="H14" s="11" t="n">
        <v>25</v>
      </c>
      <c r="I14" s="12" t="n">
        <v>22</v>
      </c>
      <c r="J14" s="11">
        <f>H14*I14/100</f>
        <v/>
      </c>
      <c r="K14" s="11">
        <f>H14+J14</f>
        <v/>
      </c>
      <c r="L14" s="8" t="inlineStr">
        <is>
          <t>In Attesa</t>
        </is>
      </c>
    </row>
    <row r="15">
      <c r="A15" s="3" t="n">
        <v>13</v>
      </c>
      <c r="B15" s="4" t="n">
        <v>46087.56516864031</v>
      </c>
      <c r="C15" s="5" t="inlineStr">
        <is>
          <t>Paolo Conti</t>
        </is>
      </c>
      <c r="D15" s="3">
        <f>IFERROR(VLOOKUP(C15,Dipendenti!$A$2:$B$9,2,FALSE),"")</f>
        <v/>
      </c>
      <c r="E15" s="3">
        <f>IFERROR(VLOOKUP(C15,Dipendenti!$A$2:$C$9,3,FALSE),"")</f>
        <v/>
      </c>
      <c r="F15" s="5" t="inlineStr">
        <is>
          <t>Carburante</t>
        </is>
      </c>
      <c r="G15" s="5" t="inlineStr">
        <is>
          <t>Rifornimento per trasferta</t>
        </is>
      </c>
      <c r="H15" s="6" t="n">
        <v>70</v>
      </c>
      <c r="I15" s="7" t="n">
        <v>22</v>
      </c>
      <c r="J15" s="6">
        <f>H15*I15/100</f>
        <v/>
      </c>
      <c r="K15" s="6">
        <f>H15+J15</f>
        <v/>
      </c>
      <c r="L15" s="3" t="inlineStr">
        <is>
          <t>In Attesa</t>
        </is>
      </c>
    </row>
    <row r="16">
      <c r="A16" s="8" t="n">
        <v>14</v>
      </c>
      <c r="B16" s="9" t="n">
        <v>46088.56516864032</v>
      </c>
      <c r="C16" s="10" t="inlineStr">
        <is>
          <t>Roberto Galli</t>
        </is>
      </c>
      <c r="D16" s="8">
        <f>IFERROR(VLOOKUP(C16,Dipendenti!$A$2:$B$9,2,FALSE),"")</f>
        <v/>
      </c>
      <c r="E16" s="8">
        <f>IFERROR(VLOOKUP(C16,Dipendenti!$A$2:$C$9,3,FALSE),"")</f>
        <v/>
      </c>
      <c r="F16" s="10" t="inlineStr">
        <is>
          <t>Spese Postali</t>
        </is>
      </c>
      <c r="G16" s="10" t="inlineStr">
        <is>
          <t>Spedizione documenti urgenti</t>
        </is>
      </c>
      <c r="H16" s="11" t="n">
        <v>18.5</v>
      </c>
      <c r="I16" s="12" t="n">
        <v>22</v>
      </c>
      <c r="J16" s="11">
        <f>H16*I16/100</f>
        <v/>
      </c>
      <c r="K16" s="11">
        <f>H16+J16</f>
        <v/>
      </c>
      <c r="L16" s="8" t="inlineStr">
        <is>
          <t>Approvato</t>
        </is>
      </c>
    </row>
    <row r="17">
      <c r="A17" s="3" t="n">
        <v>15</v>
      </c>
      <c r="B17" s="4" t="n">
        <v>46089.56516864034</v>
      </c>
      <c r="C17" s="5" t="inlineStr">
        <is>
          <t>Francesca Romano</t>
        </is>
      </c>
      <c r="D17" s="3">
        <f>IFERROR(VLOOKUP(C17,Dipendenti!$A$2:$B$9,2,FALSE),"")</f>
        <v/>
      </c>
      <c r="E17" s="3">
        <f>IFERROR(VLOOKUP(C17,Dipendenti!$A$2:$C$9,3,FALSE),"")</f>
        <v/>
      </c>
      <c r="F17" s="5" t="inlineStr">
        <is>
          <t>Altro</t>
        </is>
      </c>
      <c r="G17" s="5" t="inlineStr">
        <is>
          <t>Acqua e caffè per riunione</t>
        </is>
      </c>
      <c r="H17" s="6" t="n">
        <v>12</v>
      </c>
      <c r="I17" s="7" t="n">
        <v>10</v>
      </c>
      <c r="J17" s="6">
        <f>H17*I17/100</f>
        <v/>
      </c>
      <c r="K17" s="6">
        <f>H17+J17</f>
        <v/>
      </c>
      <c r="L17" s="3" t="inlineStr">
        <is>
          <t>In Attesa</t>
        </is>
      </c>
    </row>
    <row r="19">
      <c r="A19" s="13" t="inlineStr">
        <is>
          <t>TOTALI</t>
        </is>
      </c>
      <c r="H19" s="14">
        <f>SUBTOTAL(109,H3:H18)</f>
        <v/>
      </c>
      <c r="J19" s="14">
        <f>SUBTOTAL(109,J3:J18)</f>
        <v/>
      </c>
      <c r="K19" s="15">
        <f>SUBTOTAL(109,K3:K18)</f>
        <v/>
      </c>
    </row>
  </sheetData>
  <autoFilter ref="A2:L18"/>
  <mergeCells count="2">
    <mergeCell ref="A1:L1"/>
    <mergeCell ref="A19:G19"/>
  </mergeCells>
  <conditionalFormatting sqref="A3:L500">
    <cfRule type="expression" priority="1" dxfId="0" stopIfTrue="1">
      <formula>$L3="Approvato"</formula>
    </cfRule>
    <cfRule type="expression" priority="2" dxfId="1" stopIfTrue="1">
      <formula>$L3="Respinto"</formula>
    </cfRule>
    <cfRule type="expression" priority="3" dxfId="2" stopIfTrue="1">
      <formula>$L3="Pagato"</formula>
    </cfRule>
  </conditionalFormatting>
  <dataValidations count="3">
    <dataValidation sqref="F3:F500" showErrorMessage="1" showInputMessage="1" allowBlank="0" errorTitle="Categoria non valida" error="Seleziona una categoria dalla lista" type="list">
      <formula1>=Categorie!$A$2:$A$14</formula1>
    </dataValidation>
    <dataValidation sqref="C3:C500" showErrorMessage="1" showInputMessage="1" allowBlank="0" errorTitle="Dipendente non valido" error="Seleziona un dipendente dalla lista" type="list">
      <formula1>=Dipendenti!$A$2:$A$9</formula1>
    </dataValidation>
    <dataValidation sqref="L3:L500" showErrorMessage="1" showInputMessage="1" allowBlank="0" errorTitle="Stato non valido" error="Seleziona uno stato dalla lista" type="list">
      <formula1>"In Attesa,Approvato,Respinto,Pagato"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4"/>
  <sheetViews>
    <sheetView workbookViewId="0">
      <selection activeCell="A1" sqref="A1"/>
    </sheetView>
  </sheetViews>
  <sheetFormatPr baseColWidth="8" defaultRowHeight="15"/>
  <cols>
    <col width="30" customWidth="1" min="1" max="1"/>
  </cols>
  <sheetData>
    <row r="1">
      <c r="A1" s="16" t="inlineStr">
        <is>
          <t>Categoria</t>
        </is>
      </c>
    </row>
    <row r="2">
      <c r="A2" s="17" t="inlineStr">
        <is>
          <t>Vitto e Alloggio</t>
        </is>
      </c>
    </row>
    <row r="3">
      <c r="A3" s="18" t="inlineStr">
        <is>
          <t>Trasporto (Taxi/Uber)</t>
        </is>
      </c>
    </row>
    <row r="4">
      <c r="A4" s="17" t="inlineStr">
        <is>
          <t>Carburante</t>
        </is>
      </c>
    </row>
    <row r="5">
      <c r="A5" s="18" t="inlineStr">
        <is>
          <t>Parcheggio</t>
        </is>
      </c>
    </row>
    <row r="6">
      <c r="A6" s="17" t="inlineStr">
        <is>
          <t>Pedaggi Autostradali</t>
        </is>
      </c>
    </row>
    <row r="7">
      <c r="A7" s="18" t="inlineStr">
        <is>
          <t>Trasporto Pubblico</t>
        </is>
      </c>
    </row>
    <row r="8">
      <c r="A8" s="17" t="inlineStr">
        <is>
          <t>Materiale Ufficio</t>
        </is>
      </c>
    </row>
    <row r="9">
      <c r="A9" s="18" t="inlineStr">
        <is>
          <t>Formazione</t>
        </is>
      </c>
    </row>
    <row r="10">
      <c r="A10" s="17" t="inlineStr">
        <is>
          <t>Rappresentanza Clienti</t>
        </is>
      </c>
    </row>
    <row r="11">
      <c r="A11" s="18" t="inlineStr">
        <is>
          <t>Telefonia</t>
        </is>
      </c>
    </row>
    <row r="12">
      <c r="A12" s="17" t="inlineStr">
        <is>
          <t>Internet/Connettività</t>
        </is>
      </c>
    </row>
    <row r="13">
      <c r="A13" s="18" t="inlineStr">
        <is>
          <t>Spese Postali</t>
        </is>
      </c>
    </row>
    <row r="14">
      <c r="A14" s="17" t="inlineStr">
        <is>
          <t>Altro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9"/>
  <sheetViews>
    <sheetView workbookViewId="0">
      <selection activeCell="A1" sqref="A1"/>
    </sheetView>
  </sheetViews>
  <sheetFormatPr baseColWidth="8" defaultRowHeight="15"/>
  <cols>
    <col width="25" customWidth="1" min="1" max="1"/>
    <col width="12" customWidth="1" min="2" max="2"/>
    <col width="20" customWidth="1" min="3" max="3"/>
    <col width="30" customWidth="1" min="4" max="4"/>
  </cols>
  <sheetData>
    <row r="1">
      <c r="A1" s="19" t="inlineStr">
        <is>
          <t>Nome Completo</t>
        </is>
      </c>
      <c r="B1" s="19" t="inlineStr">
        <is>
          <t>Codice</t>
        </is>
      </c>
      <c r="C1" s="19" t="inlineStr">
        <is>
          <t>Reparto</t>
        </is>
      </c>
      <c r="D1" s="19" t="inlineStr">
        <is>
          <t>Email</t>
        </is>
      </c>
    </row>
    <row r="2">
      <c r="A2" s="17" t="inlineStr">
        <is>
          <t>Marco Rossi</t>
        </is>
      </c>
      <c r="B2" s="17" t="inlineStr">
        <is>
          <t>DIR001</t>
        </is>
      </c>
      <c r="C2" s="17" t="inlineStr">
        <is>
          <t>Direzione</t>
        </is>
      </c>
      <c r="D2" s="17" t="inlineStr">
        <is>
          <t>marco.rossi@azienda.it</t>
        </is>
      </c>
    </row>
    <row r="3">
      <c r="A3" s="18" t="inlineStr">
        <is>
          <t>Laura Bianchi</t>
        </is>
      </c>
      <c r="B3" s="18" t="inlineStr">
        <is>
          <t>AMM002</t>
        </is>
      </c>
      <c r="C3" s="18" t="inlineStr">
        <is>
          <t>Amministrazione</t>
        </is>
      </c>
      <c r="D3" s="18" t="inlineStr">
        <is>
          <t>laura.bianchi@azienda.it</t>
        </is>
      </c>
    </row>
    <row r="4">
      <c r="A4" s="17" t="inlineStr">
        <is>
          <t>Giuseppe Verdi</t>
        </is>
      </c>
      <c r="B4" s="17" t="inlineStr">
        <is>
          <t>VEN003</t>
        </is>
      </c>
      <c r="C4" s="17" t="inlineStr">
        <is>
          <t>Vendite</t>
        </is>
      </c>
      <c r="D4" s="17" t="inlineStr">
        <is>
          <t>giuseppe.verdi@azienda.it</t>
        </is>
      </c>
    </row>
    <row r="5">
      <c r="A5" s="18" t="inlineStr">
        <is>
          <t>Anna Ferrara</t>
        </is>
      </c>
      <c r="B5" s="18" t="inlineStr">
        <is>
          <t>MKT004</t>
        </is>
      </c>
      <c r="C5" s="18" t="inlineStr">
        <is>
          <t>Marketing</t>
        </is>
      </c>
      <c r="D5" s="18" t="inlineStr">
        <is>
          <t>anna.ferrara@azienda.it</t>
        </is>
      </c>
    </row>
    <row r="6">
      <c r="A6" s="17" t="inlineStr">
        <is>
          <t>Paolo Conti</t>
        </is>
      </c>
      <c r="B6" s="17" t="inlineStr">
        <is>
          <t>LOG005</t>
        </is>
      </c>
      <c r="C6" s="17" t="inlineStr">
        <is>
          <t>Logistica</t>
        </is>
      </c>
      <c r="D6" s="17" t="inlineStr">
        <is>
          <t>paolo.conti@azienda.it</t>
        </is>
      </c>
    </row>
    <row r="7">
      <c r="A7" s="18" t="inlineStr">
        <is>
          <t>Francesca Romano</t>
        </is>
      </c>
      <c r="B7" s="18" t="inlineStr">
        <is>
          <t>RIS006</t>
        </is>
      </c>
      <c r="C7" s="18" t="inlineStr">
        <is>
          <t>Risorse Umane</t>
        </is>
      </c>
      <c r="D7" s="18" t="inlineStr">
        <is>
          <t>francesca.romano@azienda.it</t>
        </is>
      </c>
    </row>
    <row r="8">
      <c r="A8" s="17" t="inlineStr">
        <is>
          <t>Roberto Galli</t>
        </is>
      </c>
      <c r="B8" s="17" t="inlineStr">
        <is>
          <t>TEC007</t>
        </is>
      </c>
      <c r="C8" s="17" t="inlineStr">
        <is>
          <t>Tecnico</t>
        </is>
      </c>
      <c r="D8" s="17" t="inlineStr">
        <is>
          <t>roberto.galli@azienda.it</t>
        </is>
      </c>
    </row>
    <row r="9">
      <c r="A9" s="18" t="inlineStr">
        <is>
          <t>Silvia Marino</t>
        </is>
      </c>
      <c r="B9" s="18" t="inlineStr">
        <is>
          <t>AMM008</t>
        </is>
      </c>
      <c r="C9" s="18" t="inlineStr">
        <is>
          <t>Amministrazione</t>
        </is>
      </c>
      <c r="D9" s="18" t="inlineStr">
        <is>
          <t>silvia.marino@azienda.it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20"/>
  <sheetViews>
    <sheetView workbookViewId="0">
      <selection activeCell="A1" sqref="A1"/>
    </sheetView>
  </sheetViews>
  <sheetFormatPr baseColWidth="8" defaultRowHeight="15"/>
  <cols>
    <col width="30" customWidth="1" min="1" max="1"/>
    <col width="15" customWidth="1" min="2" max="2"/>
    <col width="15" customWidth="1" min="3" max="3"/>
    <col width="30" customWidth="1" min="4" max="4"/>
    <col width="12" customWidth="1" min="5" max="5"/>
    <col width="15" customWidth="1" min="6" max="6"/>
  </cols>
  <sheetData>
    <row r="1" ht="30" customHeight="1">
      <c r="A1" s="1" t="inlineStr">
        <is>
          <t>RIEPILOGO MENSILE RIMBORSI</t>
        </is>
      </c>
    </row>
    <row r="3">
      <c r="A3" s="20" t="inlineStr">
        <is>
          <t>STATISTICHE GENERALI</t>
        </is>
      </c>
      <c r="D3" s="20" t="inlineStr">
        <is>
          <t>RIEPILOGO PER CATEGORIA</t>
        </is>
      </c>
    </row>
    <row r="4">
      <c r="A4" s="21" t="inlineStr">
        <is>
          <t>Totale Rimborsi Richiesti:</t>
        </is>
      </c>
      <c r="B4" s="8">
        <f>COUNTA('Rimborsi Spese'!A3:A500)</f>
        <v/>
      </c>
      <c r="D4" s="19" t="inlineStr">
        <is>
          <t>Categoria</t>
        </is>
      </c>
      <c r="E4" s="19" t="inlineStr">
        <is>
          <t>N. Spese</t>
        </is>
      </c>
      <c r="F4" s="19" t="inlineStr">
        <is>
          <t>Importo Totale</t>
        </is>
      </c>
    </row>
    <row r="5">
      <c r="A5" s="21" t="inlineStr">
        <is>
          <t>Rimborsi Approvati:</t>
        </is>
      </c>
      <c r="B5" s="8">
        <f>COUNTIF('Rimborsi Spese'!L:L,"Approvato")</f>
        <v/>
      </c>
      <c r="D5" s="5" t="inlineStr">
        <is>
          <t>Vitto e Alloggio</t>
        </is>
      </c>
      <c r="E5" s="3">
        <f>COUNTIF('Rimborsi Spese'!F:F,D5)</f>
        <v/>
      </c>
      <c r="F5" s="22">
        <f>SUMIF('Rimborsi Spese'!F:F,D5,'Rimborsi Spese'!K:K)</f>
        <v/>
      </c>
    </row>
    <row r="6">
      <c r="A6" s="21" t="inlineStr">
        <is>
          <t>Rimborsi In Attesa:</t>
        </is>
      </c>
      <c r="B6" s="8">
        <f>COUNTIF('Rimborsi Spese'!L:L,"In Attesa")</f>
        <v/>
      </c>
      <c r="D6" s="10" t="inlineStr">
        <is>
          <t>Trasporto (Taxi/Uber)</t>
        </is>
      </c>
      <c r="E6" s="8">
        <f>COUNTIF('Rimborsi Spese'!F:F,D6)</f>
        <v/>
      </c>
      <c r="F6" s="23">
        <f>SUMIF('Rimborsi Spese'!F:F,D6,'Rimborsi Spese'!K:K)</f>
        <v/>
      </c>
    </row>
    <row r="7">
      <c r="A7" s="21" t="inlineStr">
        <is>
          <t>Rimborsi Respinti:</t>
        </is>
      </c>
      <c r="B7" s="8">
        <f>COUNTIF('Rimborsi Spese'!L:L,"Respinto")</f>
        <v/>
      </c>
      <c r="D7" s="5" t="inlineStr">
        <is>
          <t>Carburante</t>
        </is>
      </c>
      <c r="E7" s="3">
        <f>COUNTIF('Rimborsi Spese'!F:F,D7)</f>
        <v/>
      </c>
      <c r="F7" s="22">
        <f>SUMIF('Rimborsi Spese'!F:F,D7,'Rimborsi Spese'!K:K)</f>
        <v/>
      </c>
    </row>
    <row r="8">
      <c r="A8" s="21" t="inlineStr">
        <is>
          <t>Rimborsi Pagati:</t>
        </is>
      </c>
      <c r="B8" s="8">
        <f>COUNTIF('Rimborsi Spese'!L:L,"Pagato")</f>
        <v/>
      </c>
      <c r="D8" s="10" t="inlineStr">
        <is>
          <t>Parcheggio</t>
        </is>
      </c>
      <c r="E8" s="8">
        <f>COUNTIF('Rimborsi Spese'!F:F,D8)</f>
        <v/>
      </c>
      <c r="F8" s="23">
        <f>SUMIF('Rimborsi Spese'!F:F,D8,'Rimborsi Spese'!K:K)</f>
        <v/>
      </c>
    </row>
    <row r="9">
      <c r="A9" s="21" t="inlineStr">
        <is>
          <t>Importo Totale:</t>
        </is>
      </c>
      <c r="B9" s="23">
        <f>SUMIF('Rimborsi Spese'!K:K,"&gt;0")</f>
        <v/>
      </c>
      <c r="D9" s="5" t="inlineStr">
        <is>
          <t>Pedaggi Autostradali</t>
        </is>
      </c>
      <c r="E9" s="3">
        <f>COUNTIF('Rimborsi Spese'!F:F,D9)</f>
        <v/>
      </c>
      <c r="F9" s="22">
        <f>SUMIF('Rimborsi Spese'!F:F,D9,'Rimborsi Spese'!K:K)</f>
        <v/>
      </c>
    </row>
    <row r="10">
      <c r="A10" s="21" t="inlineStr">
        <is>
          <t>Importo Medio:</t>
        </is>
      </c>
      <c r="B10" s="23">
        <f>IF(B4&gt;0,B9/B4,0)</f>
        <v/>
      </c>
      <c r="D10" s="10" t="inlineStr">
        <is>
          <t>Trasporto Pubblico</t>
        </is>
      </c>
      <c r="E10" s="8">
        <f>COUNTIF('Rimborsi Spese'!F:F,D10)</f>
        <v/>
      </c>
      <c r="F10" s="23">
        <f>SUMIF('Rimborsi Spese'!F:F,D10,'Rimborsi Spese'!K:K)</f>
        <v/>
      </c>
    </row>
    <row r="11">
      <c r="D11" s="5" t="inlineStr">
        <is>
          <t>Materiale Ufficio</t>
        </is>
      </c>
      <c r="E11" s="3">
        <f>COUNTIF('Rimborsi Spese'!F:F,D11)</f>
        <v/>
      </c>
      <c r="F11" s="22">
        <f>SUMIF('Rimborsi Spese'!F:F,D11,'Rimborsi Spese'!K:K)</f>
        <v/>
      </c>
    </row>
    <row r="12">
      <c r="D12" s="10" t="inlineStr">
        <is>
          <t>Formazione</t>
        </is>
      </c>
      <c r="E12" s="8">
        <f>COUNTIF('Rimborsi Spese'!F:F,D12)</f>
        <v/>
      </c>
      <c r="F12" s="23">
        <f>SUMIF('Rimborsi Spese'!F:F,D12,'Rimborsi Spese'!K:K)</f>
        <v/>
      </c>
    </row>
    <row r="13">
      <c r="A13" s="20" t="inlineStr">
        <is>
          <t>RIEPILOGO PER DIPENDENTE</t>
        </is>
      </c>
    </row>
    <row r="14">
      <c r="A14" s="19" t="inlineStr">
        <is>
          <t>Dipendente</t>
        </is>
      </c>
      <c r="B14" s="19" t="inlineStr">
        <is>
          <t>N. Rimborsi</t>
        </is>
      </c>
      <c r="C14" s="19" t="inlineStr">
        <is>
          <t>Totale €</t>
        </is>
      </c>
    </row>
    <row r="15">
      <c r="A15" s="5" t="inlineStr">
        <is>
          <t>Marco Rossi</t>
        </is>
      </c>
      <c r="B15" s="3">
        <f>COUNTIF('Rimborsi Spese'!C:C,A15)</f>
        <v/>
      </c>
      <c r="C15" s="22">
        <f>SUMIF('Rimborsi Spese'!C:C,A15,'Rimborsi Spese'!K:K)</f>
        <v/>
      </c>
    </row>
    <row r="16">
      <c r="A16" s="10" t="inlineStr">
        <is>
          <t>Laura Bianchi</t>
        </is>
      </c>
      <c r="B16" s="8">
        <f>COUNTIF('Rimborsi Spese'!C:C,A16)</f>
        <v/>
      </c>
      <c r="C16" s="23">
        <f>SUMIF('Rimborsi Spese'!C:C,A16,'Rimborsi Spese'!K:K)</f>
        <v/>
      </c>
    </row>
    <row r="17">
      <c r="A17" s="5" t="inlineStr">
        <is>
          <t>Giuseppe Verdi</t>
        </is>
      </c>
      <c r="B17" s="3">
        <f>COUNTIF('Rimborsi Spese'!C:C,A17)</f>
        <v/>
      </c>
      <c r="C17" s="22">
        <f>SUMIF('Rimborsi Spese'!C:C,A17,'Rimborsi Spese'!K:K)</f>
        <v/>
      </c>
    </row>
    <row r="18">
      <c r="A18" s="10" t="inlineStr">
        <is>
          <t>Anna Ferrara</t>
        </is>
      </c>
      <c r="B18" s="8">
        <f>COUNTIF('Rimborsi Spese'!C:C,A18)</f>
        <v/>
      </c>
      <c r="C18" s="23">
        <f>SUMIF('Rimborsi Spese'!C:C,A18,'Rimborsi Spese'!K:K)</f>
        <v/>
      </c>
    </row>
    <row r="19">
      <c r="A19" s="5" t="inlineStr">
        <is>
          <t>Paolo Conti</t>
        </is>
      </c>
      <c r="B19" s="3">
        <f>COUNTIF('Rimborsi Spese'!C:C,A19)</f>
        <v/>
      </c>
      <c r="C19" s="22">
        <f>SUMIF('Rimborsi Spese'!C:C,A19,'Rimborsi Spese'!K:K)</f>
        <v/>
      </c>
    </row>
    <row r="20">
      <c r="A20" s="10" t="inlineStr">
        <is>
          <t>Francesca Romano</t>
        </is>
      </c>
      <c r="B20" s="8">
        <f>COUNTIF('Rimborsi Spese'!C:C,A20)</f>
        <v/>
      </c>
      <c r="C20" s="23">
        <f>SUMIF('Rimborsi Spese'!C:C,A20,'Rimborsi Spese'!K:K)</f>
        <v/>
      </c>
    </row>
  </sheetData>
  <mergeCells count="4">
    <mergeCell ref="A1:F1"/>
    <mergeCell ref="A3:B3"/>
    <mergeCell ref="D3:F3"/>
    <mergeCell ref="A13:C13"/>
  </mergeCells>
  <pageMargins left="0.75" right="0.75" top="1" bottom="1" header="0.5" footer="0.5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31"/>
  <sheetViews>
    <sheetView workbookViewId="0">
      <selection activeCell="A1" sqref="A1"/>
    </sheetView>
  </sheetViews>
  <sheetFormatPr baseColWidth="8" defaultRowHeight="15"/>
  <cols>
    <col width="25" customWidth="1" min="1" max="1"/>
    <col width="70" customWidth="1" min="2" max="2"/>
  </cols>
  <sheetData>
    <row r="1" ht="35" customHeight="1">
      <c r="A1" s="1" t="inlineStr">
        <is>
          <t>GUIDA ALL'USO DEL MODULO RIMBORSI SPESE</t>
        </is>
      </c>
    </row>
    <row r="3" ht="30" customHeight="1">
      <c r="A3" s="24" t="inlineStr">
        <is>
          <t>PANORAMICA</t>
        </is>
      </c>
      <c r="B3" s="25" t="inlineStr">
        <is>
          <t>Questo modello Excel permette di gestire in modo professionale i rimborsi spese aziendali, con tracciamento completo e analisi automatiche.</t>
        </is>
      </c>
    </row>
    <row r="5" ht="25" customHeight="1">
      <c r="A5" s="26" t="inlineStr">
        <is>
          <t>FOGLIO: Rimborsi Spese</t>
        </is>
      </c>
    </row>
    <row r="6" ht="80" customHeight="1">
      <c r="A6" s="24" t="inlineStr">
        <is>
          <t>Compilazione</t>
        </is>
      </c>
      <c r="B6" s="25" t="inlineStr">
        <is>
          <t>1. Inserire la data della spesa
2. Selezionare il dipendente dal menu a tendina
3. Scegliere la categoria di spesa
4. Inserire una descrizione dettagliata
5. Inserire l'importo e la percentuale IVA
6. Selezionare lo stato (In Attesa, Approvato, Respinto, Pagato)</t>
        </is>
      </c>
    </row>
    <row r="7" ht="80" customHeight="1">
      <c r="A7" s="24" t="inlineStr">
        <is>
          <t>Formule Automatiche</t>
        </is>
      </c>
      <c r="B7" s="25" t="inlineStr">
        <is>
          <t>• Codice Dipendente: si compila automaticamente
• Reparto: si compila automaticamente
• IVA €: calcolata automaticamente
• Totale €: calcolato automaticamente</t>
        </is>
      </c>
    </row>
    <row r="8" ht="80" customHeight="1">
      <c r="A8" s="24" t="inlineStr">
        <is>
          <t>Funzioni Utili</t>
        </is>
      </c>
      <c r="B8" s="25" t="inlineStr">
        <is>
          <t>• Filtri automatici per ordinare e filtrare i dati
• Evidenziazione automatica per stato
• Totali calcolati automaticamente in fondo alla tabella</t>
        </is>
      </c>
    </row>
    <row r="10" ht="25" customHeight="1">
      <c r="A10" s="26" t="inlineStr">
        <is>
          <t>FOGLIO: Categorie</t>
        </is>
      </c>
    </row>
    <row r="11" ht="30" customHeight="1">
      <c r="A11" s="24" t="inlineStr">
        <is>
          <t>Gestione Categorie</t>
        </is>
      </c>
      <c r="B11" s="25" t="inlineStr">
        <is>
          <t>Contiene l'elenco delle categorie di spesa disponibili. Puoi modificare o aggiungere categorie secondo le necessità aziendali.</t>
        </is>
      </c>
    </row>
    <row r="13" ht="25" customHeight="1">
      <c r="A13" s="26" t="inlineStr">
        <is>
          <t>FOGLIO: Dipendenti</t>
        </is>
      </c>
    </row>
    <row r="14" ht="30" customHeight="1">
      <c r="A14" s="24" t="inlineStr">
        <is>
          <t>Anagrafica</t>
        </is>
      </c>
      <c r="B14" s="25" t="inlineStr">
        <is>
          <t>Mantieni aggiornato l'elenco dei dipendenti con codice, reparto e email. Questi dati si collegano automaticamente al foglio principale.</t>
        </is>
      </c>
    </row>
    <row r="16" ht="25" customHeight="1">
      <c r="A16" s="26" t="inlineStr">
        <is>
          <t>FOGLIO: Riepilogo Mensile</t>
        </is>
      </c>
    </row>
    <row r="17" ht="30" customHeight="1">
      <c r="A17" s="24" t="inlineStr">
        <is>
          <t>Dashboard</t>
        </is>
      </c>
      <c r="B17" s="25" t="inlineStr">
        <is>
          <t>Visualizza statistiche aggregate, totali per categoria e per dipendente. I grafici si aggiornano automaticamente con i nuovi dati.</t>
        </is>
      </c>
    </row>
    <row r="19" ht="25" customHeight="1">
      <c r="A19" s="26" t="inlineStr">
        <is>
          <t>CODICI COLORE</t>
        </is>
      </c>
    </row>
    <row r="20" ht="30" customHeight="1">
      <c r="A20" s="24" t="inlineStr">
        <is>
          <t>Verde chiaro</t>
        </is>
      </c>
      <c r="B20" s="25" t="inlineStr">
        <is>
          <t>Rimborsi approvati</t>
        </is>
      </c>
    </row>
    <row r="21" ht="30" customHeight="1">
      <c r="A21" s="24" t="inlineStr">
        <is>
          <t>Rosso chiaro</t>
        </is>
      </c>
      <c r="B21" s="25" t="inlineStr">
        <is>
          <t>Rimborsi respinti</t>
        </is>
      </c>
    </row>
    <row r="22" ht="30" customHeight="1">
      <c r="A22" s="24" t="inlineStr">
        <is>
          <t>Blu chiaro</t>
        </is>
      </c>
      <c r="B22" s="25" t="inlineStr">
        <is>
          <t>Rimborsi già pagati</t>
        </is>
      </c>
    </row>
    <row r="23" ht="30" customHeight="1">
      <c r="A23" s="24" t="inlineStr">
        <is>
          <t>Bianco/Grigio</t>
        </is>
      </c>
      <c r="B23" s="25" t="inlineStr">
        <is>
          <t>Rimborsi in attesa di approvazione</t>
        </is>
      </c>
    </row>
    <row r="25" ht="25" customHeight="1">
      <c r="A25" s="26" t="inlineStr">
        <is>
          <t>CONSIGLI</t>
        </is>
      </c>
    </row>
    <row r="26" ht="30" customHeight="1">
      <c r="A26" s="24" t="inlineStr">
        <is>
          <t>Backup</t>
        </is>
      </c>
      <c r="B26" s="25" t="inlineStr">
        <is>
          <t>Salva regolarmente una copia di backup del file</t>
        </is>
      </c>
    </row>
    <row r="27" ht="30" customHeight="1">
      <c r="A27" s="24" t="inlineStr">
        <is>
          <t>Allegati</t>
        </is>
      </c>
      <c r="B27" s="25" t="inlineStr">
        <is>
          <t>Conserva le ricevute cartacee o digitali associate a ogni rimborso</t>
        </is>
      </c>
    </row>
    <row r="28" ht="30" customHeight="1">
      <c r="A28" s="24" t="inlineStr">
        <is>
          <t>Controllo</t>
        </is>
      </c>
      <c r="B28" s="25" t="inlineStr">
        <is>
          <t>Verifica periodicamente i totali e riconcilia con i pagamenti effettuati</t>
        </is>
      </c>
    </row>
    <row r="29" ht="30" customHeight="1">
      <c r="A29" s="24" t="inlineStr">
        <is>
          <t>Personalizzazione</t>
        </is>
      </c>
      <c r="B29" s="25" t="inlineStr">
        <is>
          <t>Adatta le categorie e i campi alle specifiche esigenze aziendali</t>
        </is>
      </c>
    </row>
    <row r="31" ht="30" customHeight="1">
      <c r="A31" s="24" t="inlineStr">
        <is>
          <t>SUPPORTO</t>
        </is>
      </c>
      <c r="B31" s="25" t="inlineStr">
        <is>
          <t>Per assistenza o personalizzazioni contatta l'amministrazione aziendale</t>
        </is>
      </c>
    </row>
  </sheetData>
  <mergeCells count="7">
    <mergeCell ref="A1:B1"/>
    <mergeCell ref="A5:B5"/>
    <mergeCell ref="A10:B10"/>
    <mergeCell ref="A13:B13"/>
    <mergeCell ref="A16:B16"/>
    <mergeCell ref="A19:B19"/>
    <mergeCell ref="A25:B2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2026-03-09T13:33:50Z</dcterms:created>
  <dcterms:modified xmlns:dcterms="http://purl.org/dc/terms/" xmlns:xsi="http://www.w3.org/2001/XMLSchema-instance" xsi:type="dcterms:W3CDTF">2026-03-09T13:33:50Z</dcterms:modified>
</cp:coreProperties>
</file>