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DIPENDENTI" sheetId="3" state="visible" r:id="rId3"/>
    <sheet xmlns:r="http://schemas.openxmlformats.org/officeDocument/2006/relationships" name="REGISTRAZIONE OR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 ##0"/>
    <numFmt numFmtId="165" formatCode="# ##0.00 &quot;€&quot;"/>
    <numFmt numFmtId="166" formatCode="yyyy-mm-dd"/>
    <numFmt numFmtId="167" formatCode="DD/MM/YYYY"/>
    <numFmt numFmtId="168" formatCode="HH:MM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color rgb="00374151"/>
      <sz val="11"/>
    </font>
    <font>
      <name val="Calibri"/>
      <b val="1"/>
      <color rgb="000F766E"/>
      <sz val="13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i val="1"/>
      <color rgb="006B7280"/>
      <sz val="9"/>
    </font>
    <font>
      <name val="Calibri"/>
      <b val="1"/>
      <color rgb="00FFFFFF"/>
      <sz val="11"/>
    </font>
  </fonts>
  <fills count="10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FF7ED"/>
      </patternFill>
    </fill>
    <fill>
      <patternFill patternType="solid">
        <fgColor rgb="000F766E"/>
      </patternFill>
    </fill>
    <fill>
      <patternFill patternType="solid">
        <fgColor rgb="00ECFDF5"/>
      </patternFill>
    </fill>
    <fill>
      <patternFill patternType="solid">
        <fgColor rgb="00FFFBEB"/>
      </patternFill>
    </fill>
    <fill>
      <patternFill patternType="solid">
        <fgColor rgb="00CCFBF1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1" fillId="7" borderId="0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 wrapText="1"/>
    </xf>
    <xf numFmtId="10" fontId="5" fillId="8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2" fontId="5" fillId="8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165" fontId="4" fillId="2" borderId="1" applyAlignment="1" pivotButton="0" quotePrefix="0" xfId="0">
      <alignment horizontal="left" vertical="center" wrapText="1"/>
    </xf>
    <xf numFmtId="167" fontId="4" fillId="2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left" vertical="center" wrapText="1"/>
    </xf>
    <xf numFmtId="167" fontId="4" fillId="4" borderId="1" applyAlignment="1" pivotButton="0" quotePrefix="0" xfId="0">
      <alignment horizontal="left" vertical="center" wrapText="1"/>
    </xf>
    <xf numFmtId="167" fontId="4" fillId="8" borderId="1" applyAlignment="1" pivotButton="0" quotePrefix="0" xfId="0">
      <alignment horizontal="left" vertical="center" wrapText="1"/>
    </xf>
    <xf numFmtId="164" fontId="4" fillId="2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center" vertical="center" wrapText="1"/>
    </xf>
    <xf numFmtId="168" fontId="0" fillId="8" borderId="1" applyAlignment="1" pivotButton="0" quotePrefix="0" xfId="0">
      <alignment horizontal="center" vertical="center" wrapText="1"/>
    </xf>
    <xf numFmtId="164" fontId="0" fillId="8" borderId="1" applyAlignment="1" pivotButton="0" quotePrefix="0" xfId="0">
      <alignment horizontal="center" vertical="center" wrapText="1"/>
    </xf>
    <xf numFmtId="2" fontId="4" fillId="2" borderId="1" applyAlignment="1" pivotButton="0" quotePrefix="0" xfId="0">
      <alignment horizontal="left" vertical="center" wrapText="1"/>
    </xf>
    <xf numFmtId="10" fontId="4" fillId="2" borderId="1" applyAlignment="1" pivotButton="0" quotePrefix="0" xfId="0">
      <alignment horizontal="left" vertical="center" wrapText="1"/>
    </xf>
    <xf numFmtId="165" fontId="5" fillId="2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8" borderId="1" pivotButton="0" quotePrefix="0" xfId="0"/>
    <xf numFmtId="164" fontId="4" fillId="4" borderId="1" applyAlignment="1" pivotButton="0" quotePrefix="0" xfId="0">
      <alignment horizontal="left" vertical="center" wrapText="1"/>
    </xf>
    <xf numFmtId="2" fontId="4" fillId="4" borderId="1" applyAlignment="1" pivotButton="0" quotePrefix="0" xfId="0">
      <alignment horizontal="left" vertical="center" wrapText="1"/>
    </xf>
    <xf numFmtId="10" fontId="4" fillId="4" borderId="1" applyAlignment="1" pivotButton="0" quotePrefix="0" xfId="0">
      <alignment horizontal="left" vertical="center" wrapText="1"/>
    </xf>
    <xf numFmtId="165" fontId="5" fillId="4" borderId="1" applyAlignment="1" pivotButton="0" quotePrefix="0" xfId="0">
      <alignment horizontal="left" vertical="center" wrapText="1"/>
    </xf>
    <xf numFmtId="2" fontId="5" fillId="9" borderId="1" applyAlignment="1" pivotButton="0" quotePrefix="0" xfId="0">
      <alignment horizontal="center" vertical="center" wrapText="1"/>
    </xf>
    <xf numFmtId="165" fontId="5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40" customWidth="1" min="3" max="3"/>
  </cols>
  <sheetData>
    <row r="1" ht="15" customHeight="1"/>
    <row r="2" ht="50" customHeight="1">
      <c r="B2" s="1" t="inlineStr">
        <is>
          <t>Gestione Straordinari Dipendenti</t>
        </is>
      </c>
    </row>
    <row r="3" ht="25" customHeight="1">
      <c r="B3" s="2" t="inlineStr">
        <is>
          <t>Modello Excel per il controllo, calcolo e riepilogo delle ore straordinarie</t>
        </is>
      </c>
    </row>
    <row r="4" ht="5" customHeight="1"/>
    <row r="5">
      <c r="B5" s="3" t="inlineStr">
        <is>
          <t>COME UTILIZZARE IL MODELLO</t>
        </is>
      </c>
    </row>
    <row r="6" ht="35" customHeight="1">
      <c r="B6" s="4" t="inlineStr">
        <is>
          <t>1.  Compilare prima il foglio PARAMETRI con le percentuali di maggiorazione e i limiti orari applicabili al proprio CCNL o policy aziendale.</t>
        </is>
      </c>
    </row>
    <row r="7" ht="35" customHeight="1">
      <c r="B7" s="5" t="inlineStr">
        <is>
          <t>2.  Inserire l'anagrafica dei dipendenti nel foglio DIPENDENTI: matricola, nome, reparto, costo orario base e tipo contratto.</t>
        </is>
      </c>
    </row>
    <row r="8" ht="35" customHeight="1">
      <c r="B8" s="4" t="inlineStr">
        <is>
          <t>3.  Registrare le ore straordinarie giornaliere nel foglio REGISTRAZIONE ORE, compilando solo le colonne di input evidenziate in giallo.</t>
        </is>
      </c>
    </row>
    <row r="9" ht="35" customHeight="1">
      <c r="B9" s="5" t="inlineStr">
        <is>
          <t>4.  Le colonne calcolate (ore straordinarie, importi, maggiorazioni) si aggiornano automaticamente tramite formule – non modificarle.</t>
        </is>
      </c>
    </row>
    <row r="10" ht="35" customHeight="1">
      <c r="B10" s="4" t="inlineStr">
        <is>
          <t>5.  Verificare i totali nel foglio REGISTRAZIONE ORE e monitorare eventuali eccedenze rispetto ai limiti impostati nei parametri.</t>
        </is>
      </c>
    </row>
    <row r="12" ht="10" customHeight="1"/>
    <row r="13">
      <c r="B13" s="6" t="inlineStr">
        <is>
          <t>DESCRIZIONE DEI FOGLI</t>
        </is>
      </c>
    </row>
    <row r="14" ht="40" customHeight="1">
      <c r="B14" s="7" t="inlineStr">
        <is>
          <t>PARAMETRI</t>
        </is>
      </c>
      <c r="C14" s="8" t="inlineStr">
        <is>
          <t>Contiene le percentuali di maggiorazione, limiti ore mensili/annui e ore standard giornaliere. Modificare questi valori per adattare il modello al proprio CCNL.</t>
        </is>
      </c>
    </row>
    <row r="15" ht="40" customHeight="1">
      <c r="B15" s="7" t="inlineStr">
        <is>
          <t>DIPENDENTI</t>
        </is>
      </c>
      <c r="C15" s="9" t="inlineStr">
        <is>
          <t>Anagrafica dei dipendenti attivi. Inserire matricola, nome, reparto, qualifica, costo orario base e tipo contratto.</t>
        </is>
      </c>
    </row>
    <row r="16" ht="40" customHeight="1">
      <c r="B16" s="7" t="inlineStr">
        <is>
          <t>REGISTRAZIONE ORE</t>
        </is>
      </c>
      <c r="C16" s="8" t="inlineStr">
        <is>
          <t>Foglio principale. Inserire data, matricola, tipo giorno, orario inizio/fine e pausa. Le colonne di calcolo (ore, importi) sono automatiche.</t>
        </is>
      </c>
    </row>
    <row r="18" ht="15" customHeight="1"/>
    <row r="19" ht="60" customHeight="1">
      <c r="B19" s="10" t="inlineStr">
        <is>
          <t>NOTA LEGALE: Questo modello è un supporto operativo e non sostituisce la consulenza di un consulente del lavoro. Le percentuali di maggiorazione dipendono dal CCNL applicato, dagli accordi aziendali e dalla normativa vigente. L'utente è tenuto a verificare tutti i valori inseriti e la conformità con la legislazione italiana sul lavoro. Il modello non garantisce la correttezza legale dei calcoli in assenza di verifica professionale.</t>
        </is>
      </c>
      <c r="C19" s="11" t="n"/>
    </row>
  </sheetData>
  <mergeCells count="1">
    <mergeCell ref="B19:C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48" customWidth="1" min="3" max="3"/>
  </cols>
  <sheetData>
    <row r="1">
      <c r="A1" s="12" t="inlineStr">
        <is>
          <t>PARAMETRI DI CALCOLO STRAORDINARI</t>
        </is>
      </c>
    </row>
    <row r="2">
      <c r="A2" s="13" t="inlineStr">
        <is>
          <t>Parametro</t>
        </is>
      </c>
      <c r="B2" s="13" t="inlineStr">
        <is>
          <t>Valore</t>
        </is>
      </c>
      <c r="C2" s="13" t="inlineStr">
        <is>
          <t>Descrizione</t>
        </is>
      </c>
    </row>
    <row r="3" ht="22" customHeight="1">
      <c r="A3" s="14" t="inlineStr">
        <is>
          <t>Maggiorazione straordinario feriale %</t>
        </is>
      </c>
      <c r="B3" s="15" t="n">
        <v>0.25</v>
      </c>
      <c r="C3" s="8" t="inlineStr">
        <is>
          <t>Percentuale maggiorazione ore feriali extra</t>
        </is>
      </c>
    </row>
    <row r="4" ht="22" customHeight="1">
      <c r="A4" s="16" t="inlineStr">
        <is>
          <t>Maggiorazione straordinario festivo %</t>
        </is>
      </c>
      <c r="B4" s="15" t="n">
        <v>0.5</v>
      </c>
      <c r="C4" s="9" t="inlineStr">
        <is>
          <t>Percentuale maggiorazione ore festive</t>
        </is>
      </c>
    </row>
    <row r="5" ht="22" customHeight="1">
      <c r="A5" s="14" t="inlineStr">
        <is>
          <t>Maggiorazione straordinario notturno %</t>
        </is>
      </c>
      <c r="B5" s="15" t="n">
        <v>0.3</v>
      </c>
      <c r="C5" s="8" t="inlineStr">
        <is>
          <t>Percentuale maggiorazione ore notturne (22:00-06:00)</t>
        </is>
      </c>
    </row>
    <row r="6" ht="22" customHeight="1">
      <c r="A6" s="16" t="inlineStr">
        <is>
          <t>Maggiorazione domenicale %</t>
        </is>
      </c>
      <c r="B6" s="15" t="n">
        <v>0.4</v>
      </c>
      <c r="C6" s="9" t="inlineStr">
        <is>
          <t>Percentuale maggiorazione ore domenicali</t>
        </is>
      </c>
    </row>
    <row r="7" ht="22" customHeight="1">
      <c r="A7" s="14" t="inlineStr">
        <is>
          <t>Ore standard giornaliere</t>
        </is>
      </c>
      <c r="B7" s="17" t="n">
        <v>8</v>
      </c>
      <c r="C7" s="8" t="inlineStr">
        <is>
          <t>Ore ordinarie giornaliere previste dal contratto</t>
        </is>
      </c>
    </row>
    <row r="8" ht="22" customHeight="1">
      <c r="A8" s="16" t="inlineStr">
        <is>
          <t>Limite ore straordinarie mensili</t>
        </is>
      </c>
      <c r="B8" s="18" t="n">
        <v>40</v>
      </c>
      <c r="C8" s="9" t="inlineStr">
        <is>
          <t>Soglia mensile massima per dipendente</t>
        </is>
      </c>
    </row>
    <row r="9" ht="22" customHeight="1">
      <c r="A9" s="14" t="inlineStr">
        <is>
          <t>Limite ore straordinarie annue</t>
        </is>
      </c>
      <c r="B9" s="18" t="n">
        <v>250</v>
      </c>
      <c r="C9" s="8" t="inlineStr">
        <is>
          <t>Soglia annua massima per dipendente</t>
        </is>
      </c>
    </row>
    <row r="10" ht="22" customHeight="1">
      <c r="A10" s="16" t="inlineStr">
        <is>
          <t>Soglia alert ore mensili</t>
        </is>
      </c>
      <c r="B10" s="18" t="n">
        <v>32</v>
      </c>
      <c r="C10" s="9" t="inlineStr">
        <is>
          <t>Valore oltre il quale evidenziare con alert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8" customWidth="1" min="8" max="8"/>
    <col width="12" customWidth="1" min="9" max="9"/>
    <col width="16" customWidth="1" min="10" max="10"/>
    <col width="10" customWidth="1" min="11" max="11"/>
    <col width="16" customWidth="1" min="12" max="12"/>
    <col width="20" customWidth="1" min="13" max="13"/>
  </cols>
  <sheetData>
    <row r="1" ht="30" customHeight="1">
      <c r="A1" s="12" t="inlineStr">
        <is>
          <t>ANAGRAFICA DIPENDENTI</t>
        </is>
      </c>
    </row>
    <row r="2" ht="28" customHeight="1">
      <c r="A2" s="13" t="inlineStr">
        <is>
          <t>Matricola</t>
        </is>
      </c>
      <c r="B2" s="13" t="inlineStr">
        <is>
          <t>Cognome</t>
        </is>
      </c>
      <c r="C2" s="13" t="inlineStr">
        <is>
          <t>Nome</t>
        </is>
      </c>
      <c r="D2" s="13" t="inlineStr">
        <is>
          <t>Reparto</t>
        </is>
      </c>
      <c r="E2" s="13" t="inlineStr">
        <is>
          <t>Centro di Costo</t>
        </is>
      </c>
      <c r="F2" s="13" t="inlineStr">
        <is>
          <t>Qualifica</t>
        </is>
      </c>
      <c r="G2" s="13" t="inlineStr">
        <is>
          <t>CCNL</t>
        </is>
      </c>
      <c r="H2" s="13" t="inlineStr">
        <is>
          <t>Tipo Contratto</t>
        </is>
      </c>
      <c r="I2" s="13" t="inlineStr">
        <is>
          <t>Ore Sett. Contrattuali</t>
        </is>
      </c>
      <c r="J2" s="13" t="inlineStr">
        <is>
          <t>Costo Orario Base €</t>
        </is>
      </c>
      <c r="K2" s="13" t="inlineStr">
        <is>
          <t>Stato</t>
        </is>
      </c>
      <c r="L2" s="13" t="inlineStr">
        <is>
          <t>Data Assunzione</t>
        </is>
      </c>
      <c r="M2" s="13" t="inlineStr">
        <is>
          <t>Note</t>
        </is>
      </c>
    </row>
    <row r="3" ht="20" customHeight="1">
      <c r="A3" s="8" t="inlineStr">
        <is>
          <t>EMP001</t>
        </is>
      </c>
      <c r="B3" s="8" t="inlineStr">
        <is>
          <t>Martin</t>
        </is>
      </c>
      <c r="C3" s="8" t="inlineStr">
        <is>
          <t>Pierre</t>
        </is>
      </c>
      <c r="D3" s="8" t="inlineStr">
        <is>
          <t>Production</t>
        </is>
      </c>
      <c r="E3" s="8" t="inlineStr">
        <is>
          <t>CC-PROD</t>
        </is>
      </c>
      <c r="F3" s="8" t="inlineStr">
        <is>
          <t>Opérateur</t>
        </is>
      </c>
      <c r="G3" s="8" t="inlineStr">
        <is>
          <t>Métallurgie</t>
        </is>
      </c>
      <c r="H3" s="8" t="inlineStr">
        <is>
          <t>Temps plein</t>
        </is>
      </c>
      <c r="I3" s="8" t="n">
        <v>40</v>
      </c>
      <c r="J3" s="19" t="n">
        <v>18.5</v>
      </c>
      <c r="K3" s="8" t="inlineStr">
        <is>
          <t>Actif</t>
        </is>
      </c>
      <c r="L3" s="20" t="n">
        <v>46037</v>
      </c>
    </row>
    <row r="4" ht="20" customHeight="1">
      <c r="A4" s="9" t="inlineStr">
        <is>
          <t>EMP002</t>
        </is>
      </c>
      <c r="B4" s="9" t="inlineStr">
        <is>
          <t>Dubois</t>
        </is>
      </c>
      <c r="C4" s="9" t="inlineStr">
        <is>
          <t>Marie</t>
        </is>
      </c>
      <c r="D4" s="9" t="inlineStr">
        <is>
          <t>Logistique</t>
        </is>
      </c>
      <c r="E4" s="9" t="inlineStr">
        <is>
          <t>CC-LOG</t>
        </is>
      </c>
      <c r="F4" s="9" t="inlineStr">
        <is>
          <t>Technicien</t>
        </is>
      </c>
      <c r="G4" s="9" t="inlineStr">
        <is>
          <t>Commerce</t>
        </is>
      </c>
      <c r="H4" s="9" t="inlineStr">
        <is>
          <t>Temps plein</t>
        </is>
      </c>
      <c r="I4" s="9" t="n">
        <v>40</v>
      </c>
      <c r="J4" s="21" t="n">
        <v>21</v>
      </c>
      <c r="K4" s="9" t="inlineStr">
        <is>
          <t>Actif</t>
        </is>
      </c>
      <c r="L4" s="22" t="n">
        <v>46054</v>
      </c>
    </row>
    <row r="5" ht="20" customHeight="1">
      <c r="A5" s="8" t="inlineStr">
        <is>
          <t>EMP003</t>
        </is>
      </c>
      <c r="B5" s="8" t="inlineStr">
        <is>
          <t>Bernard</t>
        </is>
      </c>
      <c r="C5" s="8" t="inlineStr">
        <is>
          <t>Julien</t>
        </is>
      </c>
      <c r="D5" s="8" t="inlineStr">
        <is>
          <t>Administration</t>
        </is>
      </c>
      <c r="E5" s="8" t="inlineStr">
        <is>
          <t>CC-ADM</t>
        </is>
      </c>
      <c r="F5" s="8" t="inlineStr">
        <is>
          <t>Assistant</t>
        </is>
      </c>
      <c r="G5" s="8" t="inlineStr">
        <is>
          <t>Tertiaire</t>
        </is>
      </c>
      <c r="H5" s="8" t="inlineStr">
        <is>
          <t>Temps partiel</t>
        </is>
      </c>
      <c r="I5" s="8" t="n">
        <v>24</v>
      </c>
      <c r="J5" s="19" t="n">
        <v>16.75</v>
      </c>
      <c r="K5" s="8" t="inlineStr">
        <is>
          <t>Actif</t>
        </is>
      </c>
      <c r="L5" s="20" t="n">
        <v>46042</v>
      </c>
    </row>
    <row r="6" ht="20" customHeight="1">
      <c r="A6" s="9" t="inlineStr">
        <is>
          <t>EMP004</t>
        </is>
      </c>
      <c r="B6" s="9" t="inlineStr">
        <is>
          <t>Thomas</t>
        </is>
      </c>
      <c r="C6" s="9" t="inlineStr">
        <is>
          <t>Sophie</t>
        </is>
      </c>
      <c r="D6" s="9" t="inlineStr">
        <is>
          <t>Production</t>
        </is>
      </c>
      <c r="E6" s="9" t="inlineStr">
        <is>
          <t>CC-PROD</t>
        </is>
      </c>
      <c r="F6" s="9" t="inlineStr">
        <is>
          <t>Technicien</t>
        </is>
      </c>
      <c r="G6" s="9" t="inlineStr">
        <is>
          <t>Métallurgie</t>
        </is>
      </c>
      <c r="H6" s="9" t="inlineStr">
        <is>
          <t>Temps plein</t>
        </is>
      </c>
      <c r="I6" s="9" t="n">
        <v>40</v>
      </c>
      <c r="J6" s="21" t="n">
        <v>22</v>
      </c>
      <c r="K6" s="9" t="inlineStr">
        <is>
          <t>Actif</t>
        </is>
      </c>
      <c r="L6" s="22" t="n">
        <v>46082</v>
      </c>
    </row>
    <row r="7" ht="20" customHeight="1">
      <c r="A7" s="8" t="inlineStr">
        <is>
          <t>EMP005</t>
        </is>
      </c>
      <c r="B7" s="8" t="inlineStr">
        <is>
          <t>Richard</t>
        </is>
      </c>
      <c r="C7" s="8" t="inlineStr">
        <is>
          <t>Nicolas</t>
        </is>
      </c>
      <c r="D7" s="8" t="inlineStr">
        <is>
          <t>Maintenance</t>
        </is>
      </c>
      <c r="E7" s="8" t="inlineStr">
        <is>
          <t>CC-MAINT</t>
        </is>
      </c>
      <c r="F7" s="8" t="inlineStr">
        <is>
          <t>Technicien</t>
        </is>
      </c>
      <c r="G7" s="8" t="inlineStr">
        <is>
          <t>BTP</t>
        </is>
      </c>
      <c r="H7" s="8" t="inlineStr">
        <is>
          <t>Temps plein</t>
        </is>
      </c>
      <c r="I7" s="8" t="n">
        <v>40</v>
      </c>
      <c r="J7" s="19" t="n">
        <v>24.5</v>
      </c>
      <c r="K7" s="8" t="inlineStr">
        <is>
          <t>Actif</t>
        </is>
      </c>
      <c r="L7" s="20" t="n">
        <v>46032</v>
      </c>
    </row>
    <row r="8" ht="20" customHeight="1">
      <c r="A8" s="9" t="inlineStr">
        <is>
          <t>EMP006</t>
        </is>
      </c>
      <c r="B8" s="9" t="inlineStr">
        <is>
          <t>Petit</t>
        </is>
      </c>
      <c r="C8" s="9" t="inlineStr">
        <is>
          <t>Camille</t>
        </is>
      </c>
      <c r="D8" s="9" t="inlineStr">
        <is>
          <t>RH</t>
        </is>
      </c>
      <c r="E8" s="9" t="inlineStr">
        <is>
          <t>CC-RH</t>
        </is>
      </c>
      <c r="F8" s="9" t="inlineStr">
        <is>
          <t>Responsable</t>
        </is>
      </c>
      <c r="G8" s="9" t="inlineStr">
        <is>
          <t>Tertiaire</t>
        </is>
      </c>
      <c r="H8" s="9" t="inlineStr">
        <is>
          <t>Temps plein</t>
        </is>
      </c>
      <c r="I8" s="9" t="n">
        <v>40</v>
      </c>
      <c r="J8" s="21" t="n">
        <v>28</v>
      </c>
      <c r="K8" s="9" t="inlineStr">
        <is>
          <t>Actif</t>
        </is>
      </c>
      <c r="L8" s="22" t="n">
        <v>46068</v>
      </c>
    </row>
    <row r="9" ht="20" customHeight="1">
      <c r="A9" s="8" t="inlineStr">
        <is>
          <t>EMP007</t>
        </is>
      </c>
      <c r="B9" s="8" t="inlineStr">
        <is>
          <t>Moreau</t>
        </is>
      </c>
      <c r="C9" s="8" t="inlineStr">
        <is>
          <t>Lucas</t>
        </is>
      </c>
      <c r="D9" s="8" t="inlineStr">
        <is>
          <t>Logistique</t>
        </is>
      </c>
      <c r="E9" s="8" t="inlineStr">
        <is>
          <t>CC-LOG</t>
        </is>
      </c>
      <c r="F9" s="8" t="inlineStr">
        <is>
          <t>Magasinier</t>
        </is>
      </c>
      <c r="G9" s="8" t="inlineStr">
        <is>
          <t>Commerce</t>
        </is>
      </c>
      <c r="H9" s="8" t="inlineStr">
        <is>
          <t>CDD</t>
        </is>
      </c>
      <c r="I9" s="8" t="n">
        <v>38</v>
      </c>
      <c r="J9" s="19" t="n">
        <v>15.5</v>
      </c>
      <c r="K9" s="8" t="inlineStr">
        <is>
          <t>Actif</t>
        </is>
      </c>
      <c r="L9" s="20" t="n">
        <v>46096</v>
      </c>
    </row>
    <row r="10" ht="20" customHeight="1">
      <c r="A10" s="9" t="inlineStr">
        <is>
          <t>EMP008</t>
        </is>
      </c>
      <c r="B10" s="9" t="inlineStr">
        <is>
          <t>Laurent</t>
        </is>
      </c>
      <c r="C10" s="9" t="inlineStr">
        <is>
          <t>Emma</t>
        </is>
      </c>
      <c r="D10" s="9" t="inlineStr">
        <is>
          <t>Production</t>
        </is>
      </c>
      <c r="E10" s="9" t="inlineStr">
        <is>
          <t>CC-PROD</t>
        </is>
      </c>
      <c r="F10" s="9" t="inlineStr">
        <is>
          <t>Opérateur</t>
        </is>
      </c>
      <c r="G10" s="9" t="inlineStr">
        <is>
          <t>Métallurgie</t>
        </is>
      </c>
      <c r="H10" s="9" t="inlineStr">
        <is>
          <t>Temps plein</t>
        </is>
      </c>
      <c r="I10" s="9" t="n">
        <v>40</v>
      </c>
      <c r="J10" s="21" t="n">
        <v>17.8</v>
      </c>
      <c r="K10" s="9" t="inlineStr">
        <is>
          <t>Actif</t>
        </is>
      </c>
      <c r="L10" s="22" t="n">
        <v>46113</v>
      </c>
    </row>
    <row r="11" ht="20" customHeight="1">
      <c r="A11" s="8" t="inlineStr">
        <is>
          <t>EMP009</t>
        </is>
      </c>
      <c r="B11" s="8" t="inlineStr">
        <is>
          <t>Simon</t>
        </is>
      </c>
      <c r="C11" s="8" t="inlineStr">
        <is>
          <t>Antoine</t>
        </is>
      </c>
      <c r="D11" s="8" t="inlineStr">
        <is>
          <t>Maintenance</t>
        </is>
      </c>
      <c r="E11" s="8" t="inlineStr">
        <is>
          <t>CC-MAINT</t>
        </is>
      </c>
      <c r="F11" s="8" t="inlineStr">
        <is>
          <t>Chef d'équipe</t>
        </is>
      </c>
      <c r="G11" s="8" t="inlineStr">
        <is>
          <t>BTP</t>
        </is>
      </c>
      <c r="H11" s="8" t="inlineStr">
        <is>
          <t>Temps plein</t>
        </is>
      </c>
      <c r="I11" s="8" t="n">
        <v>40</v>
      </c>
      <c r="J11" s="19" t="n">
        <v>26</v>
      </c>
      <c r="K11" s="8" t="inlineStr">
        <is>
          <t>Actif</t>
        </is>
      </c>
      <c r="L11" s="20" t="n">
        <v>46027</v>
      </c>
    </row>
    <row r="12" ht="20" customHeight="1">
      <c r="A12" s="9" t="inlineStr">
        <is>
          <t>EMP010</t>
        </is>
      </c>
      <c r="B12" s="9" t="inlineStr">
        <is>
          <t>Michel</t>
        </is>
      </c>
      <c r="C12" s="9" t="inlineStr">
        <is>
          <t>Isabelle</t>
        </is>
      </c>
      <c r="D12" s="9" t="inlineStr">
        <is>
          <t>Administration</t>
        </is>
      </c>
      <c r="E12" s="9" t="inlineStr">
        <is>
          <t>CC-ADM</t>
        </is>
      </c>
      <c r="F12" s="9" t="inlineStr">
        <is>
          <t>Comptable</t>
        </is>
      </c>
      <c r="G12" s="9" t="inlineStr">
        <is>
          <t>Tertiaire</t>
        </is>
      </c>
      <c r="H12" s="9" t="inlineStr">
        <is>
          <t>Temps plein</t>
        </is>
      </c>
      <c r="I12" s="9" t="n">
        <v>40</v>
      </c>
      <c r="J12" s="21" t="n">
        <v>23.5</v>
      </c>
      <c r="K12" s="9" t="inlineStr">
        <is>
          <t>Actif</t>
        </is>
      </c>
      <c r="L12" s="22" t="n">
        <v>46063</v>
      </c>
    </row>
  </sheetData>
  <mergeCells count="1">
    <mergeCell ref="A1:M1"/>
  </mergeCells>
  <dataValidations count="2">
    <dataValidation sqref="K3:K1000" showErrorMessage="1" showInputMessage="1" allowBlank="1" type="list">
      <formula1>"Actif,Cessé,En suspens"</formula1>
    </dataValidation>
    <dataValidation sqref="H3:H1000" showErrorMessage="1" showInputMessage="1" allowBlank="1" type="list">
      <formula1>"Temps plein,Temps partiel,CDD,CDI,Apprentissage"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V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20" customWidth="1" min="5" max="5"/>
    <col width="14" customWidth="1" min="6" max="6"/>
    <col width="14" customWidth="1" min="7" max="7"/>
    <col width="12" customWidth="1" min="8" max="8"/>
    <col width="10" customWidth="1" min="9" max="9"/>
    <col width="10" customWidth="1" min="10" max="10"/>
    <col width="10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4" customWidth="1" min="18" max="18"/>
    <col width="16" customWidth="1" min="19" max="19"/>
    <col width="16" customWidth="1" min="20" max="20"/>
    <col width="14" customWidth="1" min="21" max="21"/>
    <col width="18" customWidth="1" min="22" max="22"/>
  </cols>
  <sheetData>
    <row r="1" ht="30" customHeight="1">
      <c r="A1" s="12" t="inlineStr">
        <is>
          <t>REGISTRAZIONE ORE STRAORDINARIE</t>
        </is>
      </c>
    </row>
    <row r="2" ht="36" customHeight="1">
      <c r="A2" s="13" t="inlineStr">
        <is>
          <t>Date</t>
        </is>
      </c>
      <c r="B2" s="13" t="inlineStr">
        <is>
          <t>Mois</t>
        </is>
      </c>
      <c r="C2" s="13" t="inlineStr">
        <is>
          <t>Année</t>
        </is>
      </c>
      <c r="D2" s="13" t="inlineStr">
        <is>
          <t>Matricule</t>
        </is>
      </c>
      <c r="E2" s="13" t="inlineStr">
        <is>
          <t>Prénom Nom</t>
        </is>
      </c>
      <c r="F2" s="13" t="inlineStr">
        <is>
          <t>Reparto</t>
        </is>
      </c>
      <c r="G2" s="13" t="inlineStr">
        <is>
          <t>Centre de Coût</t>
        </is>
      </c>
      <c r="H2" s="13" t="inlineStr">
        <is>
          <t>Type Jour</t>
        </is>
      </c>
      <c r="I2" s="13" t="inlineStr">
        <is>
          <t>Heure Début</t>
        </is>
      </c>
      <c r="J2" s="13" t="inlineStr">
        <is>
          <t>Heure Fin</t>
        </is>
      </c>
      <c r="K2" s="13" t="inlineStr">
        <is>
          <t>Pause (min)</t>
        </is>
      </c>
      <c r="L2" s="13" t="inlineStr">
        <is>
          <t>Heures Totales</t>
        </is>
      </c>
      <c r="M2" s="13" t="inlineStr">
        <is>
          <t>Heures Supp.</t>
        </is>
      </c>
      <c r="N2" s="13" t="inlineStr">
        <is>
          <t>Heures Nuit</t>
        </is>
      </c>
      <c r="O2" s="13" t="inlineStr">
        <is>
          <t>Heures Fériées</t>
        </is>
      </c>
      <c r="P2" s="13" t="inlineStr">
        <is>
          <t>Heures Dim.</t>
        </is>
      </c>
      <c r="Q2" s="13" t="inlineStr">
        <is>
          <t>Majoration %</t>
        </is>
      </c>
      <c r="R2" s="13" t="inlineStr">
        <is>
          <t>Coût Horaire €</t>
        </is>
      </c>
      <c r="S2" s="13" t="inlineStr">
        <is>
          <t>Montant Supp. €</t>
        </is>
      </c>
      <c r="T2" s="13" t="inlineStr">
        <is>
          <t>Statut Approbation</t>
        </is>
      </c>
      <c r="U2" s="13" t="inlineStr">
        <is>
          <t>Approuvé par</t>
        </is>
      </c>
      <c r="V2" s="13" t="inlineStr">
        <is>
          <t>Notes</t>
        </is>
      </c>
    </row>
    <row r="3" ht="20" customHeight="1">
      <c r="A3" s="23" t="n">
        <v>46147</v>
      </c>
      <c r="B3" s="24">
        <f>MONTH(A3)</f>
        <v/>
      </c>
      <c r="C3" s="24">
        <f>YEAR(A3)</f>
        <v/>
      </c>
      <c r="D3" s="25" t="inlineStr">
        <is>
          <t>EMP001</t>
        </is>
      </c>
      <c r="E3" s="8" t="inlineStr">
        <is>
          <t>Pierre Martin</t>
        </is>
      </c>
      <c r="F3" s="8" t="inlineStr">
        <is>
          <t>Production</t>
        </is>
      </c>
      <c r="G3" s="8" t="inlineStr">
        <is>
          <t>CC-PROD</t>
        </is>
      </c>
      <c r="H3" s="25" t="inlineStr">
        <is>
          <t>Feriale</t>
        </is>
      </c>
      <c r="I3" s="26" t="n">
        <v>0.3333333333333333</v>
      </c>
      <c r="J3" s="26" t="n">
        <v>0.8333333333333334</v>
      </c>
      <c r="K3" s="27" t="n">
        <v>30</v>
      </c>
      <c r="L3" s="28">
        <f>IF(J3&gt;I3,(J3-I3)*24-K3/60,(J3+1-I3)*24-K3/60)</f>
        <v/>
      </c>
      <c r="M3" s="28">
        <f>MAX(0,L3-PARAMETRI!$B$7)</f>
        <v/>
      </c>
      <c r="N3" s="28">
        <f>IF(H3="Feriale",MAX(0,MIN(J3,22/24)-MAX(I3,22/24))*24,0)</f>
        <v/>
      </c>
      <c r="O3" s="28">
        <f>IF(H3="Festivo",M3,0)</f>
        <v/>
      </c>
      <c r="P3" s="28">
        <f>IF(H3="Domenica",M3,0)</f>
        <v/>
      </c>
      <c r="Q3" s="29">
        <f>IF(H3="Festivo",PARAMETRI!$B$4,IF(H3="Domenica",PARAMETRI!$B$6,IF(H3="Sabato",PARAMETRI!$B$3,PARAMETRI!$B$3)))</f>
        <v/>
      </c>
      <c r="R3" s="19">
        <f>VLOOKUP(D3,DIPENDENTI!$A$3:$J$100,10,FALSE)</f>
        <v/>
      </c>
      <c r="S3" s="30">
        <f>M3*R3*(1+Q3)</f>
        <v/>
      </c>
      <c r="T3" s="25" t="inlineStr">
        <is>
          <t>Approvato</t>
        </is>
      </c>
      <c r="U3" s="31" t="inlineStr">
        <is>
          <t>Chef Pierre</t>
        </is>
      </c>
      <c r="V3" s="32" t="inlineStr"/>
    </row>
    <row r="4" ht="20" customHeight="1">
      <c r="A4" s="23" t="n">
        <v>46148</v>
      </c>
      <c r="B4" s="33">
        <f>MONTH(A4)</f>
        <v/>
      </c>
      <c r="C4" s="33">
        <f>YEAR(A4)</f>
        <v/>
      </c>
      <c r="D4" s="25" t="inlineStr">
        <is>
          <t>EMP002</t>
        </is>
      </c>
      <c r="E4" s="9" t="inlineStr">
        <is>
          <t>Marie Dubois</t>
        </is>
      </c>
      <c r="F4" s="9" t="inlineStr">
        <is>
          <t>Logistique</t>
        </is>
      </c>
      <c r="G4" s="9" t="inlineStr">
        <is>
          <t>CC-LOG</t>
        </is>
      </c>
      <c r="H4" s="25" t="inlineStr">
        <is>
          <t>Feriale</t>
        </is>
      </c>
      <c r="I4" s="26" t="n">
        <v>0.3333333333333333</v>
      </c>
      <c r="J4" s="26" t="n">
        <v>0.8125</v>
      </c>
      <c r="K4" s="27" t="n">
        <v>0</v>
      </c>
      <c r="L4" s="34">
        <f>IF(J4&gt;I4,(J4-I4)*24-K4/60,(J4+1-I4)*24-K4/60)</f>
        <v/>
      </c>
      <c r="M4" s="34">
        <f>MAX(0,L4-PARAMETRI!$B$7)</f>
        <v/>
      </c>
      <c r="N4" s="34">
        <f>IF(H4="Feriale",MAX(0,MIN(J4,22/24)-MAX(I4,22/24))*24,0)</f>
        <v/>
      </c>
      <c r="O4" s="34">
        <f>IF(H4="Festivo",M4,0)</f>
        <v/>
      </c>
      <c r="P4" s="34">
        <f>IF(H4="Domenica",M4,0)</f>
        <v/>
      </c>
      <c r="Q4" s="35">
        <f>IF(H4="Festivo",PARAMETRI!$B$4,IF(H4="Domenica",PARAMETRI!$B$6,IF(H4="Sabato",PARAMETRI!$B$3,PARAMETRI!$B$3)))</f>
        <v/>
      </c>
      <c r="R4" s="21">
        <f>VLOOKUP(D4,DIPENDENTI!$A$3:$J$100,10,FALSE)</f>
        <v/>
      </c>
      <c r="S4" s="36">
        <f>M4*R4*(1+Q4)</f>
        <v/>
      </c>
      <c r="T4" s="25" t="inlineStr">
        <is>
          <t>Approvato</t>
        </is>
      </c>
      <c r="U4" s="31" t="inlineStr">
        <is>
          <t>Chef Paul</t>
        </is>
      </c>
      <c r="V4" s="32" t="inlineStr"/>
    </row>
    <row r="5" ht="20" customHeight="1">
      <c r="A5" s="23" t="n">
        <v>46149</v>
      </c>
      <c r="B5" s="24">
        <f>MONTH(A5)</f>
        <v/>
      </c>
      <c r="C5" s="24">
        <f>YEAR(A5)</f>
        <v/>
      </c>
      <c r="D5" s="25" t="inlineStr">
        <is>
          <t>EMP003</t>
        </is>
      </c>
      <c r="E5" s="8" t="inlineStr">
        <is>
          <t>Julien Bernard</t>
        </is>
      </c>
      <c r="F5" s="8" t="inlineStr">
        <is>
          <t>Administration</t>
        </is>
      </c>
      <c r="G5" s="8" t="inlineStr">
        <is>
          <t>CC-ADM</t>
        </is>
      </c>
      <c r="H5" s="25" t="inlineStr">
        <is>
          <t>Feriale</t>
        </is>
      </c>
      <c r="I5" s="26" t="n">
        <v>0.375</v>
      </c>
      <c r="J5" s="26" t="n">
        <v>0.75</v>
      </c>
      <c r="K5" s="27" t="n">
        <v>0</v>
      </c>
      <c r="L5" s="28">
        <f>IF(J5&gt;I5,(J5-I5)*24-K5/60,(J5+1-I5)*24-K5/60)</f>
        <v/>
      </c>
      <c r="M5" s="28">
        <f>MAX(0,L5-PARAMETRI!$B$7)</f>
        <v/>
      </c>
      <c r="N5" s="28">
        <f>IF(H5="Feriale",MAX(0,MIN(J5,22/24)-MAX(I5,22/24))*24,0)</f>
        <v/>
      </c>
      <c r="O5" s="28">
        <f>IF(H5="Festivo",M5,0)</f>
        <v/>
      </c>
      <c r="P5" s="28">
        <f>IF(H5="Domenica",M5,0)</f>
        <v/>
      </c>
      <c r="Q5" s="29">
        <f>IF(H5="Festivo",PARAMETRI!$B$4,IF(H5="Domenica",PARAMETRI!$B$6,IF(H5="Sabato",PARAMETRI!$B$3,PARAMETRI!$B$3)))</f>
        <v/>
      </c>
      <c r="R5" s="19">
        <f>VLOOKUP(D5,DIPENDENTI!$A$3:$J$100,10,FALSE)</f>
        <v/>
      </c>
      <c r="S5" s="30">
        <f>M5*R5*(1+Q5)</f>
        <v/>
      </c>
      <c r="T5" s="25" t="inlineStr">
        <is>
          <t>Approvato</t>
        </is>
      </c>
      <c r="U5" s="31" t="inlineStr">
        <is>
          <t>Chef Marie</t>
        </is>
      </c>
      <c r="V5" s="32" t="inlineStr"/>
    </row>
    <row r="6" ht="20" customHeight="1">
      <c r="A6" s="23" t="n">
        <v>46152</v>
      </c>
      <c r="B6" s="33">
        <f>MONTH(A6)</f>
        <v/>
      </c>
      <c r="C6" s="33">
        <f>YEAR(A6)</f>
        <v/>
      </c>
      <c r="D6" s="25" t="inlineStr">
        <is>
          <t>EMP004</t>
        </is>
      </c>
      <c r="E6" s="9" t="inlineStr">
        <is>
          <t>Sophie Thomas</t>
        </is>
      </c>
      <c r="F6" s="9" t="inlineStr">
        <is>
          <t>Production</t>
        </is>
      </c>
      <c r="G6" s="9" t="inlineStr">
        <is>
          <t>CC-PROD</t>
        </is>
      </c>
      <c r="H6" s="25" t="inlineStr">
        <is>
          <t>Sabato</t>
        </is>
      </c>
      <c r="I6" s="26" t="n">
        <v>0.2916666666666667</v>
      </c>
      <c r="J6" s="26" t="n">
        <v>0.5416666666666666</v>
      </c>
      <c r="K6" s="27" t="n">
        <v>0</v>
      </c>
      <c r="L6" s="34">
        <f>IF(J6&gt;I6,(J6-I6)*24-K6/60,(J6+1-I6)*24-K6/60)</f>
        <v/>
      </c>
      <c r="M6" s="34">
        <f>MAX(0,L6-PARAMETRI!$B$7)</f>
        <v/>
      </c>
      <c r="N6" s="34">
        <f>IF(H6="Feriale",MAX(0,MIN(J6,22/24)-MAX(I6,22/24))*24,0)</f>
        <v/>
      </c>
      <c r="O6" s="34">
        <f>IF(H6="Festivo",M6,0)</f>
        <v/>
      </c>
      <c r="P6" s="34">
        <f>IF(H6="Domenica",M6,0)</f>
        <v/>
      </c>
      <c r="Q6" s="35">
        <f>IF(H6="Festivo",PARAMETRI!$B$4,IF(H6="Domenica",PARAMETRI!$B$6,IF(H6="Sabato",PARAMETRI!$B$3,PARAMETRI!$B$3)))</f>
        <v/>
      </c>
      <c r="R6" s="21">
        <f>VLOOKUP(D6,DIPENDENTI!$A$3:$J$100,10,FALSE)</f>
        <v/>
      </c>
      <c r="S6" s="36">
        <f>M6*R6*(1+Q6)</f>
        <v/>
      </c>
      <c r="T6" s="25" t="inlineStr">
        <is>
          <t>Approvato</t>
        </is>
      </c>
      <c r="U6" s="31" t="inlineStr">
        <is>
          <t>Chef Pierre</t>
        </is>
      </c>
      <c r="V6" s="32" t="inlineStr"/>
    </row>
    <row r="7" ht="20" customHeight="1">
      <c r="A7" s="23" t="n">
        <v>46153</v>
      </c>
      <c r="B7" s="24">
        <f>MONTH(A7)</f>
        <v/>
      </c>
      <c r="C7" s="24">
        <f>YEAR(A7)</f>
        <v/>
      </c>
      <c r="D7" s="25" t="inlineStr">
        <is>
          <t>EMP005</t>
        </is>
      </c>
      <c r="E7" s="8" t="inlineStr">
        <is>
          <t>Nicolas Richard</t>
        </is>
      </c>
      <c r="F7" s="8" t="inlineStr">
        <is>
          <t>Maintenance</t>
        </is>
      </c>
      <c r="G7" s="8" t="inlineStr">
        <is>
          <t>CC-MAINT</t>
        </is>
      </c>
      <c r="H7" s="25" t="inlineStr">
        <is>
          <t>Domenica</t>
        </is>
      </c>
      <c r="I7" s="26" t="n">
        <v>0.3333333333333333</v>
      </c>
      <c r="J7" s="26" t="n">
        <v>0.5833333333333334</v>
      </c>
      <c r="K7" s="27" t="n">
        <v>0</v>
      </c>
      <c r="L7" s="28">
        <f>IF(J7&gt;I7,(J7-I7)*24-K7/60,(J7+1-I7)*24-K7/60)</f>
        <v/>
      </c>
      <c r="M7" s="28">
        <f>MAX(0,L7-PARAMETRI!$B$7)</f>
        <v/>
      </c>
      <c r="N7" s="28">
        <f>IF(H7="Feriale",MAX(0,MIN(J7,22/24)-MAX(I7,22/24))*24,0)</f>
        <v/>
      </c>
      <c r="O7" s="28">
        <f>IF(H7="Festivo",M7,0)</f>
        <v/>
      </c>
      <c r="P7" s="28">
        <f>IF(H7="Domenica",M7,0)</f>
        <v/>
      </c>
      <c r="Q7" s="29">
        <f>IF(H7="Festivo",PARAMETRI!$B$4,IF(H7="Domenica",PARAMETRI!$B$6,IF(H7="Sabato",PARAMETRI!$B$3,PARAMETRI!$B$3)))</f>
        <v/>
      </c>
      <c r="R7" s="19">
        <f>VLOOKUP(D7,DIPENDENTI!$A$3:$J$100,10,FALSE)</f>
        <v/>
      </c>
      <c r="S7" s="30">
        <f>M7*R7*(1+Q7)</f>
        <v/>
      </c>
      <c r="T7" s="25" t="inlineStr">
        <is>
          <t>Da approvare</t>
        </is>
      </c>
      <c r="U7" s="31" t="inlineStr"/>
      <c r="V7" s="32" t="inlineStr"/>
    </row>
    <row r="8" ht="20" customHeight="1">
      <c r="A8" s="23" t="n">
        <v>46154</v>
      </c>
      <c r="B8" s="33">
        <f>MONTH(A8)</f>
        <v/>
      </c>
      <c r="C8" s="33">
        <f>YEAR(A8)</f>
        <v/>
      </c>
      <c r="D8" s="25" t="inlineStr">
        <is>
          <t>EMP001</t>
        </is>
      </c>
      <c r="E8" s="9" t="inlineStr">
        <is>
          <t>Pierre Martin</t>
        </is>
      </c>
      <c r="F8" s="9" t="inlineStr">
        <is>
          <t>Production</t>
        </is>
      </c>
      <c r="G8" s="9" t="inlineStr">
        <is>
          <t>CC-PROD</t>
        </is>
      </c>
      <c r="H8" s="25" t="inlineStr">
        <is>
          <t>Festivo</t>
        </is>
      </c>
      <c r="I8" s="26" t="n">
        <v>0.9166666666666666</v>
      </c>
      <c r="J8" s="26" t="n">
        <v>0.25</v>
      </c>
      <c r="K8" s="27" t="n">
        <v>30</v>
      </c>
      <c r="L8" s="34">
        <f>IF(J8&gt;I8,(J8-I8)*24-K8/60,(J8+1-I8)*24-K8/60)</f>
        <v/>
      </c>
      <c r="M8" s="34">
        <f>MAX(0,L8-PARAMETRI!$B$7)</f>
        <v/>
      </c>
      <c r="N8" s="34">
        <f>IF(H8="Feriale",MAX(0,MIN(J8,22/24)-MAX(I8,22/24))*24,0)</f>
        <v/>
      </c>
      <c r="O8" s="34">
        <f>IF(H8="Festivo",M8,0)</f>
        <v/>
      </c>
      <c r="P8" s="34">
        <f>IF(H8="Domenica",M8,0)</f>
        <v/>
      </c>
      <c r="Q8" s="35">
        <f>IF(H8="Festivo",PARAMETRI!$B$4,IF(H8="Domenica",PARAMETRI!$B$6,IF(H8="Sabato",PARAMETRI!$B$3,PARAMETRI!$B$3)))</f>
        <v/>
      </c>
      <c r="R8" s="21">
        <f>VLOOKUP(D8,DIPENDENTI!$A$3:$J$100,10,FALSE)</f>
        <v/>
      </c>
      <c r="S8" s="36">
        <f>M8*R8*(1+Q8)</f>
        <v/>
      </c>
      <c r="T8" s="25" t="inlineStr">
        <is>
          <t>Approvato</t>
        </is>
      </c>
      <c r="U8" s="31" t="inlineStr">
        <is>
          <t>Chef Pierre</t>
        </is>
      </c>
      <c r="V8" s="32" t="inlineStr"/>
    </row>
    <row r="9" ht="20" customHeight="1">
      <c r="A9" s="23" t="n">
        <v>46156</v>
      </c>
      <c r="B9" s="24">
        <f>MONTH(A9)</f>
        <v/>
      </c>
      <c r="C9" s="24">
        <f>YEAR(A9)</f>
        <v/>
      </c>
      <c r="D9" s="25" t="inlineStr">
        <is>
          <t>EMP006</t>
        </is>
      </c>
      <c r="E9" s="8" t="inlineStr">
        <is>
          <t>Camille Petit</t>
        </is>
      </c>
      <c r="F9" s="8" t="inlineStr">
        <is>
          <t>RH</t>
        </is>
      </c>
      <c r="G9" s="8" t="inlineStr">
        <is>
          <t>CC-RH</t>
        </is>
      </c>
      <c r="H9" s="25" t="inlineStr">
        <is>
          <t>Feriale</t>
        </is>
      </c>
      <c r="I9" s="26" t="n">
        <v>0.3541666666666667</v>
      </c>
      <c r="J9" s="26" t="n">
        <v>0.8333333333333334</v>
      </c>
      <c r="K9" s="27" t="n">
        <v>0</v>
      </c>
      <c r="L9" s="28">
        <f>IF(J9&gt;I9,(J9-I9)*24-K9/60,(J9+1-I9)*24-K9/60)</f>
        <v/>
      </c>
      <c r="M9" s="28">
        <f>MAX(0,L9-PARAMETRI!$B$7)</f>
        <v/>
      </c>
      <c r="N9" s="28">
        <f>IF(H9="Feriale",MAX(0,MIN(J9,22/24)-MAX(I9,22/24))*24,0)</f>
        <v/>
      </c>
      <c r="O9" s="28">
        <f>IF(H9="Festivo",M9,0)</f>
        <v/>
      </c>
      <c r="P9" s="28">
        <f>IF(H9="Domenica",M9,0)</f>
        <v/>
      </c>
      <c r="Q9" s="29">
        <f>IF(H9="Festivo",PARAMETRI!$B$4,IF(H9="Domenica",PARAMETRI!$B$6,IF(H9="Sabato",PARAMETRI!$B$3,PARAMETRI!$B$3)))</f>
        <v/>
      </c>
      <c r="R9" s="19">
        <f>VLOOKUP(D9,DIPENDENTI!$A$3:$J$100,10,FALSE)</f>
        <v/>
      </c>
      <c r="S9" s="30">
        <f>M9*R9*(1+Q9)</f>
        <v/>
      </c>
      <c r="T9" s="25" t="inlineStr">
        <is>
          <t>Approvato</t>
        </is>
      </c>
      <c r="U9" s="31" t="inlineStr">
        <is>
          <t>DG</t>
        </is>
      </c>
      <c r="V9" s="32" t="inlineStr"/>
    </row>
    <row r="10" ht="20" customHeight="1">
      <c r="A10" s="23" t="n">
        <v>46157</v>
      </c>
      <c r="B10" s="33">
        <f>MONTH(A10)</f>
        <v/>
      </c>
      <c r="C10" s="33">
        <f>YEAR(A10)</f>
        <v/>
      </c>
      <c r="D10" s="25" t="inlineStr">
        <is>
          <t>EMP007</t>
        </is>
      </c>
      <c r="E10" s="9" t="inlineStr">
        <is>
          <t>Lucas Moreau</t>
        </is>
      </c>
      <c r="F10" s="9" t="inlineStr">
        <is>
          <t>Logistique</t>
        </is>
      </c>
      <c r="G10" s="9" t="inlineStr">
        <is>
          <t>CC-LOG</t>
        </is>
      </c>
      <c r="H10" s="25" t="inlineStr">
        <is>
          <t>Feriale</t>
        </is>
      </c>
      <c r="I10" s="26" t="n">
        <v>0.2916666666666667</v>
      </c>
      <c r="J10" s="26" t="n">
        <v>0.8125</v>
      </c>
      <c r="K10" s="27" t="n">
        <v>30</v>
      </c>
      <c r="L10" s="34">
        <f>IF(J10&gt;I10,(J10-I10)*24-K10/60,(J10+1-I10)*24-K10/60)</f>
        <v/>
      </c>
      <c r="M10" s="34">
        <f>MAX(0,L10-PARAMETRI!$B$7)</f>
        <v/>
      </c>
      <c r="N10" s="34">
        <f>IF(H10="Feriale",MAX(0,MIN(J10,22/24)-MAX(I10,22/24))*24,0)</f>
        <v/>
      </c>
      <c r="O10" s="34">
        <f>IF(H10="Festivo",M10,0)</f>
        <v/>
      </c>
      <c r="P10" s="34">
        <f>IF(H10="Domenica",M10,0)</f>
        <v/>
      </c>
      <c r="Q10" s="35">
        <f>IF(H10="Festivo",PARAMETRI!$B$4,IF(H10="Domenica",PARAMETRI!$B$6,IF(H10="Sabato",PARAMETRI!$B$3,PARAMETRI!$B$3)))</f>
        <v/>
      </c>
      <c r="R10" s="21">
        <f>VLOOKUP(D10,DIPENDENTI!$A$3:$J$100,10,FALSE)</f>
        <v/>
      </c>
      <c r="S10" s="36">
        <f>M10*R10*(1+Q10)</f>
        <v/>
      </c>
      <c r="T10" s="25" t="inlineStr">
        <is>
          <t>Rifiutato</t>
        </is>
      </c>
      <c r="U10" s="31" t="inlineStr">
        <is>
          <t>Chef Paul</t>
        </is>
      </c>
      <c r="V10" s="32" t="inlineStr"/>
    </row>
    <row r="11" ht="20" customHeight="1">
      <c r="A11" s="23" t="n">
        <v>46161</v>
      </c>
      <c r="B11" s="24">
        <f>MONTH(A11)</f>
        <v/>
      </c>
      <c r="C11" s="24">
        <f>YEAR(A11)</f>
        <v/>
      </c>
      <c r="D11" s="25" t="inlineStr">
        <is>
          <t>EMP009</t>
        </is>
      </c>
      <c r="E11" s="8" t="inlineStr">
        <is>
          <t>Antoine Simon</t>
        </is>
      </c>
      <c r="F11" s="8" t="inlineStr">
        <is>
          <t>Maintenance</t>
        </is>
      </c>
      <c r="G11" s="8" t="inlineStr">
        <is>
          <t>CC-MAINT</t>
        </is>
      </c>
      <c r="H11" s="25" t="inlineStr">
        <is>
          <t>Feriale</t>
        </is>
      </c>
      <c r="I11" s="26" t="n">
        <v>0.25</v>
      </c>
      <c r="J11" s="26" t="n">
        <v>0.9166666666666666</v>
      </c>
      <c r="K11" s="27" t="n">
        <v>60</v>
      </c>
      <c r="L11" s="28">
        <f>IF(J11&gt;I11,(J11-I11)*24-K11/60,(J11+1-I11)*24-K11/60)</f>
        <v/>
      </c>
      <c r="M11" s="28">
        <f>MAX(0,L11-PARAMETRI!$B$7)</f>
        <v/>
      </c>
      <c r="N11" s="28">
        <f>IF(H11="Feriale",MAX(0,MIN(J11,22/24)-MAX(I11,22/24))*24,0)</f>
        <v/>
      </c>
      <c r="O11" s="28">
        <f>IF(H11="Festivo",M11,0)</f>
        <v/>
      </c>
      <c r="P11" s="28">
        <f>IF(H11="Domenica",M11,0)</f>
        <v/>
      </c>
      <c r="Q11" s="29">
        <f>IF(H11="Festivo",PARAMETRI!$B$4,IF(H11="Domenica",PARAMETRI!$B$6,IF(H11="Sabato",PARAMETRI!$B$3,PARAMETRI!$B$3)))</f>
        <v/>
      </c>
      <c r="R11" s="19">
        <f>VLOOKUP(D11,DIPENDENTI!$A$3:$J$100,10,FALSE)</f>
        <v/>
      </c>
      <c r="S11" s="30">
        <f>M11*R11*(1+Q11)</f>
        <v/>
      </c>
      <c r="T11" s="25" t="inlineStr">
        <is>
          <t>Approvato</t>
        </is>
      </c>
      <c r="U11" s="31" t="inlineStr">
        <is>
          <t>Chef Tech</t>
        </is>
      </c>
      <c r="V11" s="32" t="inlineStr"/>
    </row>
    <row r="12" ht="20" customHeight="1">
      <c r="A12" s="23" t="n">
        <v>46162</v>
      </c>
      <c r="B12" s="33">
        <f>MONTH(A12)</f>
        <v/>
      </c>
      <c r="C12" s="33">
        <f>YEAR(A12)</f>
        <v/>
      </c>
      <c r="D12" s="25" t="inlineStr">
        <is>
          <t>EMP010</t>
        </is>
      </c>
      <c r="E12" s="9" t="inlineStr">
        <is>
          <t>Isabelle Michel</t>
        </is>
      </c>
      <c r="F12" s="9" t="inlineStr">
        <is>
          <t>Administration</t>
        </is>
      </c>
      <c r="G12" s="9" t="inlineStr">
        <is>
          <t>CC-ADM</t>
        </is>
      </c>
      <c r="H12" s="25" t="inlineStr">
        <is>
          <t>Feriale</t>
        </is>
      </c>
      <c r="I12" s="26" t="n">
        <v>0.3333333333333333</v>
      </c>
      <c r="J12" s="26" t="n">
        <v>0.7916666666666666</v>
      </c>
      <c r="K12" s="27" t="n">
        <v>0</v>
      </c>
      <c r="L12" s="34">
        <f>IF(J12&gt;I12,(J12-I12)*24-K12/60,(J12+1-I12)*24-K12/60)</f>
        <v/>
      </c>
      <c r="M12" s="34">
        <f>MAX(0,L12-PARAMETRI!$B$7)</f>
        <v/>
      </c>
      <c r="N12" s="34">
        <f>IF(H12="Feriale",MAX(0,MIN(J12,22/24)-MAX(I12,22/24))*24,0)</f>
        <v/>
      </c>
      <c r="O12" s="34">
        <f>IF(H12="Festivo",M12,0)</f>
        <v/>
      </c>
      <c r="P12" s="34">
        <f>IF(H12="Domenica",M12,0)</f>
        <v/>
      </c>
      <c r="Q12" s="35">
        <f>IF(H12="Festivo",PARAMETRI!$B$4,IF(H12="Domenica",PARAMETRI!$B$6,IF(H12="Sabato",PARAMETRI!$B$3,PARAMETRI!$B$3)))</f>
        <v/>
      </c>
      <c r="R12" s="21">
        <f>VLOOKUP(D12,DIPENDENTI!$A$3:$J$100,10,FALSE)</f>
        <v/>
      </c>
      <c r="S12" s="36">
        <f>M12*R12*(1+Q12)</f>
        <v/>
      </c>
      <c r="T12" s="25" t="inlineStr">
        <is>
          <t>Approvato</t>
        </is>
      </c>
      <c r="U12" s="31" t="inlineStr">
        <is>
          <t>DG</t>
        </is>
      </c>
      <c r="V12" s="32" t="inlineStr"/>
    </row>
    <row r="13" ht="24" customHeight="1">
      <c r="L13" s="37">
        <f>SUM(L3:L12)</f>
        <v/>
      </c>
      <c r="M13" s="37">
        <f>SUM(M3:M12)</f>
        <v/>
      </c>
      <c r="N13" s="37">
        <f>SUM(N3:N12)</f>
        <v/>
      </c>
      <c r="O13" s="37">
        <f>SUM(O3:O12)</f>
        <v/>
      </c>
      <c r="P13" s="37">
        <f>SUM(P3:P12)</f>
        <v/>
      </c>
      <c r="S13" s="38">
        <f>SUM(S3:S12)</f>
        <v/>
      </c>
    </row>
  </sheetData>
  <mergeCells count="1">
    <mergeCell ref="A1:V1"/>
  </mergeCells>
  <conditionalFormatting sqref="T3:T1000">
    <cfRule type="expression" priority="1" dxfId="0" stopIfTrue="1">
      <formula>T3="Approvato"</formula>
    </cfRule>
    <cfRule type="expression" priority="2" dxfId="1" stopIfTrue="1">
      <formula>T3="Rifiutato"</formula>
    </cfRule>
  </conditionalFormatting>
  <dataValidations count="2">
    <dataValidation sqref="H3:H1000" showErrorMessage="1" showInputMessage="1" allowBlank="1" type="list">
      <formula1>"Feriale,Sabato,Domenica,Festivo"</formula1>
    </dataValidation>
    <dataValidation sqref="T3:T1000" showErrorMessage="1" showInputMessage="1" allowBlank="1" type="list">
      <formula1>"Da approvare,Approvato,Rifiutato"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2026-06-02T11:11:27Z</dcterms:created>
  <dcterms:modified xmlns:dcterms="http://purl.org/dc/terms/" xmlns:xsi="http://www.w3.org/2001/XMLSchema-instance" xsi:type="dcterms:W3CDTF">2026-06-02T11:11:27Z</dcterms:modified>
</cp:coreProperties>
</file>